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410" windowHeight="8925" tabRatio="666" firstSheet="1" activeTab="6"/>
  </bookViews>
  <sheets>
    <sheet name="Summary" sheetId="1" r:id="rId1"/>
    <sheet name="Balance Sheet" sheetId="2" r:id="rId2"/>
    <sheet name="Consolidated IS" sheetId="3" r:id="rId3"/>
    <sheet name="Changes in Equity" sheetId="4" r:id="rId4"/>
    <sheet name="Cashflow" sheetId="5" r:id="rId5"/>
    <sheet name="Notes A" sheetId="6" r:id="rId6"/>
    <sheet name="Notes B" sheetId="7" r:id="rId7"/>
  </sheets>
  <externalReferences>
    <externalReference r:id="rId10"/>
  </externalReferences>
  <definedNames>
    <definedName name="_xlnm.Print_Area" localSheetId="5">'Notes A'!$A$1:$K$112</definedName>
    <definedName name="_xlnm.Print_Area" localSheetId="6">'Notes B'!$A$1:$J$133</definedName>
    <definedName name="_xlnm.Print_Titles" localSheetId="5">'Notes A'!$1:$8</definedName>
    <definedName name="_xlnm.Print_Titles" localSheetId="6">'Notes B'!$1:$9</definedName>
  </definedNames>
  <calcPr fullCalcOnLoad="1"/>
</workbook>
</file>

<file path=xl/sharedStrings.xml><?xml version="1.0" encoding="utf-8"?>
<sst xmlns="http://schemas.openxmlformats.org/spreadsheetml/2006/main" count="436" uniqueCount="310">
  <si>
    <t>The balance amount of the proceeds from the first tranche of the Special Issue of RM3,926,291 has yet to be utilised by the Company.</t>
  </si>
  <si>
    <t>On 28 June 2007, the Board had further declared an interim tax exempt dividend of 0.6 sen per Share based on the issued and paid-up share capital of 206,356,667 Shares amounting to RM1,238,140 for the financial year ended 31 December 2007. The dividend was paid on 23 July 2007.</t>
  </si>
  <si>
    <t>No final dividend has been declared or paid by the Company for the financial year ended 31 December 2007.</t>
  </si>
  <si>
    <t>However, as published in an article in The Star on 3 February 2007, MQ is hoping to achieve approximately 40% to 50% growth in revenue and profits in the financial year ended 31 December 2007. Nevertheless, in view of the lower results achieved by the MQ Group in the current financial year, the internal targets have been revised downwards.</t>
  </si>
  <si>
    <t>Increase in short term bank borrowings</t>
  </si>
  <si>
    <t>Trade receivables</t>
  </si>
  <si>
    <t>Other receivables, deposits and prepayments</t>
  </si>
  <si>
    <t>Trade payables</t>
  </si>
  <si>
    <t>Other payables and accruals</t>
  </si>
  <si>
    <t>Repayment of hire purchase obligations</t>
  </si>
  <si>
    <t>Repayment of term loans</t>
  </si>
  <si>
    <t>The Group did not revalue any of its property, plant and equipment during the period under review or prior periods.</t>
  </si>
  <si>
    <t>There were no material changes in the composition of the Group during the period under review.</t>
  </si>
  <si>
    <t>Sale of unquoted investments and/or properties</t>
  </si>
  <si>
    <t>Purchase or Sale of quoted securities</t>
  </si>
  <si>
    <t>Status of Corporate Proposals</t>
  </si>
  <si>
    <t>Secured</t>
  </si>
  <si>
    <t>Unsecured</t>
  </si>
  <si>
    <t>Weighted average number of ordinary shares in issue</t>
  </si>
  <si>
    <t>Malaysian income tax</t>
  </si>
  <si>
    <t>B14</t>
  </si>
  <si>
    <t>Authorise for issue</t>
  </si>
  <si>
    <t>Basis of preparation of Interim Financial Report</t>
  </si>
  <si>
    <t>There were no seasonal or cyclical factors affecting the results of the Group for the period under review.</t>
  </si>
  <si>
    <t>There were no unusual items affecting assets, liabilities, equity, net income or cash flows of the Group for the period under review.</t>
  </si>
  <si>
    <t>Auditor's report on preceding annual financial statements</t>
  </si>
  <si>
    <t>There were no changes in the nature and amount of estimates reported in prior financial year that have a material effect in the period under review.</t>
  </si>
  <si>
    <t>Segment reporting</t>
  </si>
  <si>
    <t>(Incorporated in Malaysia)</t>
  </si>
  <si>
    <t>(The figures have not been audited)</t>
  </si>
  <si>
    <t xml:space="preserve">CURRENT </t>
  </si>
  <si>
    <t>PRECEDING YEAR</t>
  </si>
  <si>
    <t>YEAR</t>
  </si>
  <si>
    <t>CORRESPONDING</t>
  </si>
  <si>
    <t xml:space="preserve">CORRESPONDING </t>
  </si>
  <si>
    <t>QUARTER</t>
  </si>
  <si>
    <t>TO DATE</t>
  </si>
  <si>
    <t>PERIOD</t>
  </si>
  <si>
    <t>RM</t>
  </si>
  <si>
    <t>Revenue</t>
  </si>
  <si>
    <t>NA</t>
  </si>
  <si>
    <t>Taxation</t>
  </si>
  <si>
    <t>CURRENT ASSETS</t>
  </si>
  <si>
    <t>Inventories</t>
  </si>
  <si>
    <t>Cash and bank balances</t>
  </si>
  <si>
    <t>CURRENT LIABILITIES</t>
  </si>
  <si>
    <t xml:space="preserve">FINANCED BY </t>
  </si>
  <si>
    <t>Share capital</t>
  </si>
  <si>
    <t>Interest income</t>
  </si>
  <si>
    <t>Operating profit before working capital changes</t>
  </si>
  <si>
    <t>Income taxes paid</t>
  </si>
  <si>
    <t>Interest paid</t>
  </si>
  <si>
    <t>Purchase of property, plant and equipment</t>
  </si>
  <si>
    <t>Cash and cash equivalents brought forward</t>
  </si>
  <si>
    <t>Cash and cash equivalents carried forward</t>
  </si>
  <si>
    <t>Cash and cash equivalents comprise:</t>
  </si>
  <si>
    <t>CONDENSED CONSOLIDATED STATEMENT OF CHANGES IN EQUITY</t>
  </si>
  <si>
    <t>Non-Distributable</t>
  </si>
  <si>
    <t xml:space="preserve">Distributable </t>
  </si>
  <si>
    <t>Total</t>
  </si>
  <si>
    <t>A</t>
  </si>
  <si>
    <t>NOTES TO THE INTERIM FINANCIAL REPORT</t>
  </si>
  <si>
    <t>A1</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</si>
  <si>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</si>
  <si>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</si>
  <si>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</si>
  <si>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</si>
  <si>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</si>
  <si>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</si>
  <si>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</si>
  <si>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</si>
  <si>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</si>
  <si>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</si>
  <si>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</si>
  <si>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</si>
  <si>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A9</t>
  </si>
  <si>
    <t>Valuation of property, plant and equipment</t>
  </si>
  <si>
    <t>A10</t>
  </si>
  <si>
    <t>Material events subsequent to the end of the quarter</t>
  </si>
  <si>
    <t>A11</t>
  </si>
  <si>
    <t>Changes in the composition of the Group</t>
  </si>
  <si>
    <t>A12</t>
  </si>
  <si>
    <t>Contingent liabilities</t>
  </si>
  <si>
    <t>A13</t>
  </si>
  <si>
    <t>Capital commitments</t>
  </si>
  <si>
    <t>B</t>
  </si>
  <si>
    <t>B1</t>
  </si>
  <si>
    <t>Review of performance</t>
  </si>
  <si>
    <t>B2</t>
  </si>
  <si>
    <t>B3</t>
  </si>
  <si>
    <t>B4</t>
  </si>
  <si>
    <t>Profit forecast and profit guarantee</t>
  </si>
  <si>
    <t>B5</t>
  </si>
  <si>
    <t>B6</t>
  </si>
  <si>
    <t>B7</t>
  </si>
  <si>
    <t>B8</t>
  </si>
  <si>
    <t>Group's borrowings and debt securities</t>
  </si>
  <si>
    <t>(a)</t>
  </si>
  <si>
    <t>(b)</t>
  </si>
  <si>
    <t>B9</t>
  </si>
  <si>
    <t>Off balance sheet financial instruments</t>
  </si>
  <si>
    <t>B10</t>
  </si>
  <si>
    <t>Material litigation</t>
  </si>
  <si>
    <t>B11</t>
  </si>
  <si>
    <t>Dividends</t>
  </si>
  <si>
    <t>B12</t>
  </si>
  <si>
    <t>Earnings per share</t>
  </si>
  <si>
    <t>B13</t>
  </si>
  <si>
    <t>INDIVIDUAL PERIOD</t>
  </si>
  <si>
    <t>CUMULATIVE PERIOD</t>
  </si>
  <si>
    <t>CURRENT YEAR QUARTER</t>
  </si>
  <si>
    <t>PRECEDING YEAR CORRESPONDING QUARTER</t>
  </si>
  <si>
    <t>PRECEDING YEAR CORRESPONDING PERIOD</t>
  </si>
  <si>
    <t>RM '000</t>
  </si>
  <si>
    <t>Profit before tax</t>
  </si>
  <si>
    <t>AS AT END OF CURRENT QUARTER</t>
  </si>
  <si>
    <t>AS AT PRECEDING FINANCIAL YEAR END</t>
  </si>
  <si>
    <t>CUMULATIVE QUARTER</t>
  </si>
  <si>
    <t>CURRENT</t>
  </si>
  <si>
    <t>INDIVIDUAL QUARTER</t>
  </si>
  <si>
    <t>CURRENT YEAR TO DATE</t>
  </si>
  <si>
    <t>Variation of results against immediate preceding quarter</t>
  </si>
  <si>
    <t>Short term borrowings</t>
  </si>
  <si>
    <t>Deferred tax liabilities</t>
  </si>
  <si>
    <t>Net profit for the period</t>
  </si>
  <si>
    <t>Tax expense</t>
  </si>
  <si>
    <t>Profit after tax</t>
  </si>
  <si>
    <t>Cost of sales</t>
  </si>
  <si>
    <t>Share</t>
  </si>
  <si>
    <t>Capital</t>
  </si>
  <si>
    <t>Premium</t>
  </si>
  <si>
    <t>Profits</t>
  </si>
  <si>
    <t>Retained</t>
  </si>
  <si>
    <t>Basic</t>
  </si>
  <si>
    <t>Note: For full text of the above announcement, please access the Bursa Malaysia website at www.bursamalaysia.com</t>
  </si>
  <si>
    <t xml:space="preserve">Profit after tax </t>
  </si>
  <si>
    <t>NET CURRENT ASSETS</t>
  </si>
  <si>
    <t>Net assets ("NA") per share (RM)</t>
  </si>
  <si>
    <t>Current tax assets</t>
  </si>
  <si>
    <t>NON-CURRENT ASSETS</t>
  </si>
  <si>
    <t>Property, plant and equipment</t>
  </si>
  <si>
    <t>Goodwill on consolidation</t>
  </si>
  <si>
    <t>NON-CURRENT LIABILITIES</t>
  </si>
  <si>
    <t>Net cash from operating activities</t>
  </si>
  <si>
    <t>Interest expense</t>
  </si>
  <si>
    <t>Prepaid lease payments</t>
  </si>
  <si>
    <t>SHAREHOLDERS' EQUITY</t>
  </si>
  <si>
    <t>At 1 January 2006</t>
  </si>
  <si>
    <t>Net cash used in investing activities</t>
  </si>
  <si>
    <t>Adjustments for:</t>
  </si>
  <si>
    <t>Interest received</t>
  </si>
  <si>
    <t>(Company No. 635804-H)</t>
  </si>
  <si>
    <t>MQ TECHNOLOGY BERHAD</t>
  </si>
  <si>
    <t>Diluted</t>
  </si>
  <si>
    <t>Earnings per share - (Sen)</t>
  </si>
  <si>
    <t>Finance cost</t>
  </si>
  <si>
    <t>Operating expenses</t>
  </si>
  <si>
    <t>Other income</t>
  </si>
  <si>
    <t>Gross profit</t>
  </si>
  <si>
    <t>Current tax liabilities</t>
  </si>
  <si>
    <t>Long term borrowings</t>
  </si>
  <si>
    <t>Current</t>
  </si>
  <si>
    <t>year</t>
  </si>
  <si>
    <t>quarter</t>
  </si>
  <si>
    <t>Preceding year</t>
  </si>
  <si>
    <t>corresponding</t>
  </si>
  <si>
    <t>to date</t>
  </si>
  <si>
    <t>period</t>
  </si>
  <si>
    <t>Tax based on results for the quarter/period:</t>
  </si>
  <si>
    <t>There were no sale of unquoted investments or properties during the period under review.</t>
  </si>
  <si>
    <t>There were no purchase or sale of quoted securities during the period under review.</t>
  </si>
  <si>
    <t>Borrowings denominated in foreign currency:</t>
  </si>
  <si>
    <t>THB</t>
  </si>
  <si>
    <t>Thai Baht ("THB")</t>
  </si>
  <si>
    <t>(Equivalent)</t>
  </si>
  <si>
    <t>Earnings per share (sen) - Basic</t>
  </si>
  <si>
    <t>Earnings per share (sen) - Diluted</t>
  </si>
  <si>
    <t>Contracted but not provided for:-</t>
  </si>
  <si>
    <t>- To purchase property, plant and equipment</t>
  </si>
  <si>
    <t>RM'000</t>
  </si>
  <si>
    <t>DISCLOSURE REQUIREMENTS AS SET OUT IN APPENDIX 9B OF THE LISTING REQUIREMENTS OF BURSA MALAYSIA SECURITIES BERHAD FOR THE MESDAQ MARKET</t>
  </si>
  <si>
    <t>Proceeds from disposal of property, plant and equipment</t>
  </si>
  <si>
    <t>Bank Overdraft</t>
  </si>
  <si>
    <t>Save as disclosed in Note B8, there were no material events between the end of the reporting quarter and the date of this announcement.</t>
  </si>
  <si>
    <t>Net profit attributable to shareholders (RM)</t>
  </si>
  <si>
    <t>Total recognised income and expense</t>
  </si>
  <si>
    <t>Earnings per share (sen) - Basic **</t>
  </si>
  <si>
    <t>Number of shares in issue as at beginning of period/year</t>
  </si>
  <si>
    <t>Effect of bonus issue</t>
  </si>
  <si>
    <t>Weighted average number of shares in issue</t>
  </si>
  <si>
    <t>Net profit for the period - RM</t>
  </si>
  <si>
    <t>** The Basic Earnings per share is computed based on the following:</t>
  </si>
  <si>
    <t>Exchange translation differences</t>
  </si>
  <si>
    <t>Hire purchase payables</t>
  </si>
  <si>
    <t>Bank overdrafts and other borrowings</t>
  </si>
  <si>
    <t>Current portion of term loans</t>
  </si>
  <si>
    <t>Share premium</t>
  </si>
  <si>
    <t>Exchange translation reserve</t>
  </si>
  <si>
    <t>Retained profits</t>
  </si>
  <si>
    <t>Exchange</t>
  </si>
  <si>
    <r>
      <t xml:space="preserve">Translation </t>
    </r>
    <r>
      <rPr>
        <b/>
        <sz val="10"/>
        <rFont val="Arial"/>
        <family val="0"/>
      </rPr>
      <t>Reserve</t>
    </r>
  </si>
  <si>
    <t>Term loans</t>
  </si>
  <si>
    <t>Amortisation and depreciation</t>
  </si>
  <si>
    <t>Income taxes refunded</t>
  </si>
  <si>
    <t xml:space="preserve">Net assets per share attributable to ordinary equity holders of the parent (RM) </t>
  </si>
  <si>
    <t xml:space="preserve">Dividend per share (sen) </t>
  </si>
  <si>
    <t>The interim financial report should be read in conjunction with the audited financial statements for the year ended 31 December 2006. These explanatory notes attached to the interim financial report provide an explanation of events and transactions that are significant to an understanding of the changes in the financial position and performance of the Group since the year ended 31 December 2006.</t>
  </si>
  <si>
    <t>The interim financial report has been prepared in accordance with the same accounting policies adopted in the annual financial statements for the year ended 31 December 2006.</t>
  </si>
  <si>
    <t>The auditors have expressed an unqualified opinion on the Company's statutory financial statements for the year ended 31 December 2006 in their report dated 15 February 2007.</t>
  </si>
  <si>
    <t>On 5 December 2006, the Board had declared an interim tax exempt dividend of 0.6 sen per Share based on the issued and paid-up share capital of 191,666,667 Shares amounting to RM1,150,000 for the financial year ended 31 December 2006. The dividend was paid on 26 January 2007.</t>
  </si>
  <si>
    <t>Dividend payable</t>
  </si>
  <si>
    <t>At 1 January 2007</t>
  </si>
  <si>
    <t xml:space="preserve">Basic </t>
  </si>
  <si>
    <t>Interim dividend of 1 sen per share #</t>
  </si>
  <si>
    <t>#</t>
  </si>
  <si>
    <t>Based on 115,000,000 shares</t>
  </si>
  <si>
    <t>*</t>
  </si>
  <si>
    <t>Interim dividend of 0.6 sen per share *</t>
  </si>
  <si>
    <t>Based on 206,356,667 shares</t>
  </si>
  <si>
    <t>Special issue of shares to bumiputera</t>
  </si>
  <si>
    <t>- Based on 191,666,667 shares before Special Issue</t>
  </si>
  <si>
    <t>Property, plant and equipment written off</t>
  </si>
  <si>
    <t>Proceeds from long-term loans</t>
  </si>
  <si>
    <t>Save as disclosed above, there were no other issuances, cancellations, repurchases, resale and repayment of debts and equity securities in the Company during the period under review.</t>
  </si>
  <si>
    <t>Business Segments</t>
  </si>
  <si>
    <t xml:space="preserve">The Group operates in a single business segment, namely design and manufacturing of actuator magnetic coils and coil assemblies for hard disk drives, manufacturing of moulds, tools, dies, jigs, fixtures, advanced suspension tooling, progressive tooling, semiconductor cavity/encapsulation moulds for use in manufacturing and application in hard disk drives and semiconductor industries, manufacturing of precision milling and drilling of metal plates and manufacturing of car spare parts, plastic moulds, metal moulds and blowing moulds for plastic products, tooling, jigs and fixtures for electronic and semiconductor. Accordingly, no industry segment information of the Group has been presented. </t>
  </si>
  <si>
    <t>Geographical Segments</t>
  </si>
  <si>
    <t>The business segment of the Group is managed principally in Malaysia and Thailand. The products are distributed mainly in Malaysia and to other Asia Pacific countries. In presenting information on the basis of geographical segments, segment revenue is based on the geographical location of customers whereas segment assets and capital expenditure are based on the geographical location of assets.</t>
  </si>
  <si>
    <t>SEGMENT REVENUE</t>
  </si>
  <si>
    <t>Malaysia</t>
  </si>
  <si>
    <t>Other Asia Pacific countries</t>
  </si>
  <si>
    <t>United States of America</t>
  </si>
  <si>
    <t>SEGMENT ASSETS</t>
  </si>
  <si>
    <t>CAPITAL EXPENDITURE</t>
  </si>
  <si>
    <t xml:space="preserve">Malaysia </t>
  </si>
  <si>
    <t>Thailand</t>
  </si>
  <si>
    <t>Effect of special issue of shares to bumiputera investors ("Special Issue")*</t>
  </si>
  <si>
    <t>Issuance of new shares</t>
  </si>
  <si>
    <t>- Based on 230,562,907 shares after Special Issue</t>
  </si>
  <si>
    <t>Proceeds from issuance of new shares</t>
  </si>
  <si>
    <r>
      <t xml:space="preserve">On </t>
    </r>
    <r>
      <rPr>
        <sz val="10"/>
        <rFont val="Arial"/>
        <family val="2"/>
      </rPr>
      <t>17 September 2007</t>
    </r>
    <r>
      <rPr>
        <sz val="10"/>
        <color indexed="8"/>
        <rFont val="Arial"/>
        <family val="2"/>
      </rPr>
      <t>, 24,206,240 new Shares were issued to Magnecomp Precision Technology Public Company Limited at the issue price of RM0.27 per Share as consideration for the Acquisition as disclosed in Note B8.</t>
    </r>
  </si>
  <si>
    <t>Effect of issuance of new shares*</t>
  </si>
  <si>
    <t>* The effect of the Special Issue and new shares was weighted according to the number of days that these shares are in issue as a proportion of the total number of 
  days in the period.</t>
  </si>
  <si>
    <r>
      <t xml:space="preserve">On </t>
    </r>
    <r>
      <rPr>
        <sz val="10"/>
        <rFont val="Arial"/>
        <family val="2"/>
      </rPr>
      <t>17 April 2007</t>
    </r>
    <r>
      <rPr>
        <sz val="10"/>
        <color indexed="8"/>
        <rFont val="Arial"/>
        <family val="2"/>
      </rPr>
      <t>, the first tranche of the Special Issue comprising 14,690,000 new ordinary shares of RM0.10 each ("Shares") were issued to identified Bumiputera investors approved by the Ministry of International Trade and Industry ("MITI") at the issue price of RM0.28 per Share.</t>
    </r>
  </si>
  <si>
    <r>
      <t xml:space="preserve">The interim financial report is unaudited and has been prepared in accordance with the requirements of FRS 134 </t>
    </r>
    <r>
      <rPr>
        <sz val="6"/>
        <rFont val="Arial"/>
        <family val="2"/>
      </rPr>
      <t>2004</t>
    </r>
    <r>
      <rPr>
        <sz val="10"/>
        <rFont val="Arial"/>
        <family val="2"/>
      </rPr>
      <t>, "Interim Financial Reporting", issued by the Malaysian Accounting Standards Board ("MASB") and the disclosure requirements as set out in Appendix 9B of the Listing Requirements of Bursa Malaysia Securities Berhad ("Bursa Securities") for the MESDAQ Market.</t>
    </r>
  </si>
  <si>
    <t>SUMMARY OF KEY FINANCIAL INFORMATION FOR THE QUARTER ENDED 31 DECEMBER 2007</t>
  </si>
  <si>
    <t>CONDENSED CONSOLIDATED INCOME STATEMENT FOR THE QUARTER ENDED 31 DECEMBER 2007</t>
  </si>
  <si>
    <t>CONDENSED CONSOLIDATED BALANCE SHEET AS AT 31 DECEMBER 2007</t>
  </si>
  <si>
    <t>FOR THE QUARTER ENDED 31 DECEMBER 2007</t>
  </si>
  <si>
    <t>At 31 December 2007</t>
  </si>
  <si>
    <t>At 31 December 2006</t>
  </si>
  <si>
    <t>Bonus issue</t>
  </si>
  <si>
    <t>Share issue expenses written-off</t>
  </si>
  <si>
    <t>Interim dividend of 0.6 sen per share ##</t>
  </si>
  <si>
    <t>##</t>
  </si>
  <si>
    <t>Based on 191,666,667 shares</t>
  </si>
  <si>
    <t>Listing and share issue expenses paid</t>
  </si>
  <si>
    <t>Term deposits with licensed banks</t>
  </si>
  <si>
    <t>Short-term funds</t>
  </si>
  <si>
    <t>Unrealised loss on foreign exchange</t>
  </si>
  <si>
    <t>Decrease in inventories</t>
  </si>
  <si>
    <t>Cash generated from operations</t>
  </si>
  <si>
    <t>CASH FLOWS FROM OPERATING ACTIVITIES</t>
  </si>
  <si>
    <t>CASH FLOWS FROM INVESTING ACTIVITIES</t>
  </si>
  <si>
    <t>CASH FLOWS FROM FINANCING ACTIVITIES</t>
  </si>
  <si>
    <t>Net cash used in financing activities</t>
  </si>
  <si>
    <t>Net increase in cash and cash equivalents</t>
  </si>
  <si>
    <t>Effect of exchange rate changes</t>
  </si>
  <si>
    <t>UNAUDITED</t>
  </si>
  <si>
    <t>AUDITED</t>
  </si>
  <si>
    <t>AS AT</t>
  </si>
  <si>
    <t>CONDENSED CONSOLIDATED CASH FLOW STATEMENT</t>
  </si>
  <si>
    <t>QUARTERLY REPORT ON CONSOLIDATED RESULTS FOR THE QUARTER ENDED 31 DECEMBER 2007</t>
  </si>
  <si>
    <t>Barring any unforeseen circumstances, the Board is cautiously optimistic that the performance of the Group for the financial year ending 31 December 2008 will be better.</t>
  </si>
  <si>
    <t>Prospects for the forthcoming financial year</t>
  </si>
  <si>
    <t>Utilisation of proceeds from Special Issue</t>
  </si>
  <si>
    <t>Segment reporting (Cont'd)</t>
  </si>
  <si>
    <t>The effective tax rate of the Group for the current period under review was lower than the statutory tax rates mainly due to a subsidiary, Microlead Precision Technology Sdn. Bhd. had been granted  Pioneer Status by the Malaysian Industrial Development Authority in which 100% of the subsidiary's statutory income is exempted from income tax for a period of 5 years and a foreign subsidiary in Thailand, MPT Solution Co. Ltd., is entitled to corporate income tax exemption for certain income and privileges as prescribed by the Board of Investment for a period of 8 years.</t>
  </si>
  <si>
    <t>B15</t>
  </si>
  <si>
    <t>Gain on disposal of property, plant and equipment</t>
  </si>
  <si>
    <t>Decrease/(Increase) in receivables</t>
  </si>
  <si>
    <t>(Decrease)/Increase in payables</t>
  </si>
  <si>
    <t>Intended Timeframe</t>
  </si>
  <si>
    <t>for Utilisation</t>
  </si>
  <si>
    <t>Amount</t>
  </si>
  <si>
    <t>%</t>
  </si>
  <si>
    <t>Deviation</t>
  </si>
  <si>
    <t xml:space="preserve">Proposed </t>
  </si>
  <si>
    <t>Utilisation</t>
  </si>
  <si>
    <t xml:space="preserve">Actual </t>
  </si>
  <si>
    <t>Within 6 months</t>
  </si>
  <si>
    <t>The gross proceeds amounting to RM4,113,200 arising from the first tranche of the Special Issue have been utilised as follows:</t>
  </si>
  <si>
    <t>Note:-</t>
  </si>
  <si>
    <t xml:space="preserve"> *     Any unutilised balance from the estimated expenses will be utilised for working capital.</t>
  </si>
  <si>
    <t>Estimated Expenses*</t>
  </si>
  <si>
    <t xml:space="preserve">The Special Issue has been approved by MITI, the Securities Commission ("SC") and shareholders of MQ on 28 September 2006, 13 October 2006 and 5 December 2006 respectively.  On 23 April 2007, the first tranche of the Special Issue comprising 14,690,000 new Shares issued to identified Bumiputera investors approved by MITI at the issue price of RM0.28 per Share were listed on the MESDAQ Market of the Bursa Securities. The gross proceeds arising from the first tranche of the Special Issue are RM4,113,200 and the utilisation are disclosed as per Note B9.
</t>
  </si>
  <si>
    <t>The remaining 67,453,000 Special Issue Shares and the issue price shall be announced when they are to be placed out later. On 4 October 2007, the SC has approved an extension of time of up to 12 October 2008 for MQ to complete the implementation of the Special Issue.</t>
  </si>
  <si>
    <t xml:space="preserve">The Group did not provide any profit forecast/profit guarantee in any public documents for the financial year ended 31 December 2007. 
</t>
  </si>
  <si>
    <t>Year ended 31 December 2007</t>
  </si>
  <si>
    <t>Net profit for the year</t>
  </si>
  <si>
    <t>Year ended 31 December 2006</t>
  </si>
  <si>
    <t>The Company has issued corporate guarantee to financial institutions for credit facilities granted to certain subsidiaries up to a total limit of approximately RM17,832,000 (2006 : RM20,308,000) of which RM10,457,000 (2006 : RM13,029,000) has been utilised as at the balance sheet date.</t>
  </si>
  <si>
    <t xml:space="preserve">On 21 August 2006, on behalf of the Board of Directors of MQ Technology Berhad ("MQ"), AmInvestment Bank Berhad had announced that MQ is proposing to undertake, amongst others, the proposed special issue of up to 82,143,000 new Shares to Bumiputera investors to be approved by MITI at an issue price to be determined later after obtaining all relevant approvals ("Special Issue"). 
</t>
  </si>
  <si>
    <t>For the current quarter, the Group achieved lower revenue of RM14.0 million as compared to RM17.2 million in the preceding quarter mainly due to lower sales achieved by the precision engineering division. The drop in PBT to RM1.8 million for the current quarter as compared to RM2.3 million in the preceding quarter was in tandem with the decrease in revenue from the abovementioned division.</t>
  </si>
  <si>
    <t>The Group does not have any financial instruments with off balance sheet risk as at 21 February 2008 (being the latest practicable date which shall not be earlier than 7 days from the date of this announcement).</t>
  </si>
  <si>
    <t>There were no material litigations pending since the end of the previous financial year ended 31 December 2007 to 21 February 2008 (being the date not earlier than 7 days from the date of this announcement).</t>
  </si>
  <si>
    <t>Save as disclosed above, there were no other corporate proposals announced but not completed as at 21 February 2008  (being the latest practicable date which shall not be earlier than 7 days from the date of this announcement).</t>
  </si>
  <si>
    <t>The interim financial statements were authorised for issue by the Board of Directors on 27 February 2008.</t>
  </si>
  <si>
    <t xml:space="preserve">The Group's profit before taxation ("PBT") decreased from RM1.9 million and RM7.8 million in the preceding quarter and year-to-date to RM1.8 million and RM7.7 million in the current quarter and year-to-date mainly due to the lower revenue recorded. However, the rate of the decrease in PBT is lower relative to the rate of drop in revenue mainly due to efficient cost management by the Group. </t>
  </si>
  <si>
    <t xml:space="preserve">For the current quarter and current year-to-date, the Group registered revenue of RM14.0 million and RM54.9 million respectively. Compared to the preceding year corresponding quarter and year-to-date revenue of RM17.4 million and RM56.1 million, revenue has dropped by approximately 19.2% and 2.2% respectively. The decline in revenue was mainly due to the Group's sales being affected by the softer quarter for the general semiconductor industry. </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</si>
</sst>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_(* #,##0.0_);_(* \(#,##0.0\);_(* &quot;-&quot;??_);_(@_)"/>
    <numFmt numFmtId="167" formatCode="_(* #,##0.0000_);_(* \(#,##0.0000\);_(* &quot;-&quot;??_);_(@_)"/>
    <numFmt numFmtId="168" formatCode="0.0%"/>
    <numFmt numFmtId="169" formatCode="_(* #,##0.000_);_(* \(#,##0.000\);_(* &quot;-&quot;???_);_(@_)"/>
    <numFmt numFmtId="170" formatCode="0.000"/>
    <numFmt numFmtId="171" formatCode="&quot;Yes&quot;;&quot;Yes&quot;;&quot;No&quot;"/>
    <numFmt numFmtId="172" formatCode="&quot;True&quot;;&quot;True&quot;;&quot;False&quot;"/>
    <numFmt numFmtId="173" formatCode="&quot;On&quot;;&quot;On&quot;;&quot;Off&quot;"/>
    <numFmt numFmtId="174" formatCode="[$-409]dddd\,\ mmmm\ dd\,\ yyyy"/>
    <numFmt numFmtId="175" formatCode="[$-409]d\-mmm\-yy;@"/>
    <numFmt numFmtId="176" formatCode="[$-409]d\-mmm\-yyyy;@"/>
    <numFmt numFmtId="177" formatCode="_(* #,##0.0_);_(* \(#,##0.0\);_(* &quot;-&quot;?_);_(@_)"/>
    <numFmt numFmtId="178" formatCode="_(* #,##0.00000_);_(* \(#,##0.00000\);_(* &quot;-&quot;??_);_(@_)"/>
    <numFmt numFmtId="179" formatCode="_(* #,##0.000000_);_(* \(#,##0.000000\);_(* &quot;-&quot;??_);_(@_)"/>
    <numFmt numFmtId="180" formatCode="[$€-2]\ #,##0.00_);[Red]\([$€-2]\ #,##0.00\)"/>
    <numFmt numFmtId="181" formatCode="#,##0.000_);\(#,##0.000\)"/>
    <numFmt numFmtId="182" formatCode="0.00000000"/>
    <numFmt numFmtId="183" formatCode="0.0000000"/>
    <numFmt numFmtId="184" formatCode="0.000000"/>
    <numFmt numFmtId="185" formatCode="0.00000"/>
    <numFmt numFmtId="186" formatCode="0.0000"/>
  </numFmts>
  <fonts count="18">
    <font>
      <sz val="10"/>
      <name val="Arial"/>
      <family val="0"/>
    </font>
    <font>
      <b/>
      <sz val="10"/>
      <name val="Arial"/>
      <family val="2"/>
    </font>
    <font>
      <u val="single"/>
      <sz val="10"/>
      <color indexed="36"/>
      <name val="Arial"/>
      <family val="0"/>
    </font>
    <font>
      <u val="single"/>
      <sz val="10"/>
      <color indexed="12"/>
      <name val="Arial"/>
      <family val="0"/>
    </font>
    <font>
      <sz val="10"/>
      <name val="Arial Narrow"/>
      <family val="0"/>
    </font>
    <font>
      <b/>
      <sz val="10"/>
      <color indexed="9"/>
      <name val="Arial"/>
      <family val="0"/>
    </font>
    <font>
      <sz val="10"/>
      <color indexed="8"/>
      <name val="Arial"/>
      <family val="0"/>
    </font>
    <font>
      <sz val="10"/>
      <color indexed="10"/>
      <name val="Arial"/>
      <family val="0"/>
    </font>
    <font>
      <b/>
      <sz val="12"/>
      <name val="Arial"/>
      <family val="0"/>
    </font>
    <font>
      <b/>
      <sz val="10"/>
      <color indexed="8"/>
      <name val="Arial"/>
      <family val="0"/>
    </font>
    <font>
      <b/>
      <u val="single"/>
      <sz val="10"/>
      <name val="Arial"/>
      <family val="0"/>
    </font>
    <font>
      <i/>
      <sz val="10"/>
      <name val="Arial"/>
      <family val="2"/>
    </font>
    <font>
      <u val="single"/>
      <sz val="10"/>
      <name val="Arial"/>
      <family val="2"/>
    </font>
    <font>
      <sz val="6"/>
      <name val="Arial"/>
      <family val="2"/>
    </font>
    <font>
      <sz val="9"/>
      <name val="Arial"/>
      <family val="2"/>
    </font>
    <font>
      <b/>
      <sz val="9"/>
      <name val="Arial"/>
      <family val="2"/>
    </font>
    <font>
      <sz val="10"/>
      <color indexed="48"/>
      <name val="Arial"/>
      <family val="2"/>
    </font>
    <font>
      <sz val="9"/>
      <color indexed="8"/>
      <name val="Arial"/>
      <family val="2"/>
    </font>
  </fonts>
  <fills count="4">
    <fill>
      <patternFill/>
    </fill>
    <fill>
      <patternFill patternType="gray125"/>
    </fill>
    <fill>
      <patternFill patternType="solid">
        <fgColor indexed="9"/>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protection/>
    </xf>
    <xf numFmtId="0" fontId="4" fillId="0" borderId="0">
      <alignment/>
      <protection/>
    </xf>
    <xf numFmtId="9" fontId="0" fillId="0" borderId="0" applyFont="0" applyFill="0" applyBorder="0" applyAlignment="0" applyProtection="0"/>
  </cellStyleXfs>
  <cellXfs count="281">
    <xf numFmtId="0" fontId="0" fillId="0" borderId="0" xfId="0" applyAlignment="1">
      <alignment/>
    </xf>
    <xf numFmtId="0" fontId="1" fillId="2" borderId="0" xfId="0" applyFont="1" applyFill="1" applyAlignment="1">
      <alignment/>
    </xf>
    <xf numFmtId="0" fontId="1" fillId="2" borderId="0" xfId="0" applyFont="1" applyFill="1" applyAlignment="1">
      <alignment horizontal="center"/>
    </xf>
    <xf numFmtId="0" fontId="0" fillId="2" borderId="0" xfId="0" applyFont="1" applyFill="1" applyAlignment="1">
      <alignment/>
    </xf>
    <xf numFmtId="0" fontId="0" fillId="0" borderId="0" xfId="0" applyFont="1" applyFill="1" applyAlignment="1">
      <alignment/>
    </xf>
    <xf numFmtId="0" fontId="1" fillId="2" borderId="0" xfId="0" applyFont="1" applyFill="1" applyAlignment="1">
      <alignment horizontal="center"/>
    </xf>
    <xf numFmtId="0" fontId="1" fillId="2" borderId="0" xfId="0" applyFont="1" applyFill="1" applyAlignment="1">
      <alignment/>
    </xf>
    <xf numFmtId="0" fontId="0" fillId="2" borderId="0" xfId="0" applyFont="1" applyFill="1" applyAlignment="1">
      <alignment/>
    </xf>
    <xf numFmtId="0" fontId="0" fillId="2" borderId="0" xfId="0" applyFont="1" applyFill="1" applyAlignment="1">
      <alignment/>
    </xf>
    <xf numFmtId="0" fontId="5"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xf>
    <xf numFmtId="0" fontId="1" fillId="2" borderId="0" xfId="0" applyFont="1" applyFill="1" applyBorder="1" applyAlignment="1">
      <alignment horizontal="center"/>
    </xf>
    <xf numFmtId="41" fontId="1" fillId="2" borderId="0" xfId="0" applyNumberFormat="1" applyFont="1" applyFill="1" applyBorder="1" applyAlignment="1">
      <alignment/>
    </xf>
    <xf numFmtId="0" fontId="1" fillId="2" borderId="0" xfId="0" applyFont="1" applyFill="1" applyBorder="1" applyAlignment="1">
      <alignment/>
    </xf>
    <xf numFmtId="41" fontId="1" fillId="2" borderId="0" xfId="0" applyNumberFormat="1" applyFont="1" applyFill="1" applyBorder="1" applyAlignment="1">
      <alignment horizontal="center"/>
    </xf>
    <xf numFmtId="15" fontId="1" fillId="2" borderId="0" xfId="0" applyNumberFormat="1" applyFont="1" applyFill="1" applyAlignment="1" quotePrefix="1">
      <alignment horizontal="center"/>
    </xf>
    <xf numFmtId="15" fontId="1" fillId="2" borderId="0" xfId="0" applyNumberFormat="1" applyFont="1" applyFill="1" applyBorder="1" applyAlignment="1">
      <alignment horizontal="center"/>
    </xf>
    <xf numFmtId="164" fontId="1" fillId="2" borderId="0" xfId="15" applyNumberFormat="1" applyFont="1" applyFill="1" applyBorder="1" applyAlignment="1">
      <alignment/>
    </xf>
    <xf numFmtId="0" fontId="0" fillId="2" borderId="0" xfId="0" applyFont="1" applyFill="1" applyBorder="1" applyAlignment="1">
      <alignment/>
    </xf>
    <xf numFmtId="164" fontId="0" fillId="2" borderId="0" xfId="15" applyNumberFormat="1" applyFont="1" applyFill="1" applyAlignment="1">
      <alignment/>
    </xf>
    <xf numFmtId="43" fontId="0" fillId="2" borderId="0" xfId="15" applyFont="1" applyFill="1" applyAlignment="1">
      <alignment/>
    </xf>
    <xf numFmtId="164" fontId="0" fillId="2" borderId="1" xfId="15" applyNumberFormat="1" applyFont="1" applyFill="1" applyBorder="1" applyAlignment="1">
      <alignment/>
    </xf>
    <xf numFmtId="43" fontId="0" fillId="2" borderId="0" xfId="15" applyFont="1" applyFill="1" applyBorder="1" applyAlignment="1">
      <alignment/>
    </xf>
    <xf numFmtId="164" fontId="0" fillId="2" borderId="0" xfId="15" applyNumberFormat="1" applyFont="1" applyFill="1" applyBorder="1" applyAlignment="1">
      <alignment/>
    </xf>
    <xf numFmtId="10" fontId="0" fillId="2" borderId="0" xfId="23" applyNumberFormat="1" applyFont="1" applyFill="1" applyBorder="1" applyAlignment="1">
      <alignment/>
    </xf>
    <xf numFmtId="37" fontId="0" fillId="2" borderId="0" xfId="0" applyNumberFormat="1" applyFont="1" applyFill="1" applyBorder="1" applyAlignment="1">
      <alignment/>
    </xf>
    <xf numFmtId="0" fontId="6" fillId="2" borderId="0"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43" fontId="6" fillId="2" borderId="0" xfId="15" applyNumberFormat="1" applyFont="1" applyFill="1" applyBorder="1" applyAlignment="1">
      <alignment/>
    </xf>
    <xf numFmtId="165" fontId="0" fillId="2" borderId="0" xfId="15" applyNumberFormat="1"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166" fontId="0" fillId="2" borderId="0" xfId="15" applyNumberFormat="1" applyFont="1" applyFill="1" applyAlignment="1">
      <alignment/>
    </xf>
    <xf numFmtId="43" fontId="1" fillId="2" borderId="0" xfId="15" applyFont="1" applyFill="1" applyAlignment="1">
      <alignment horizontal="center"/>
    </xf>
    <xf numFmtId="0" fontId="0" fillId="2" borderId="0" xfId="0" applyFont="1" applyFill="1" applyBorder="1" applyAlignment="1">
      <alignment horizontal="center"/>
    </xf>
    <xf numFmtId="0" fontId="1" fillId="2" borderId="0" xfId="0" applyFont="1" applyFill="1" applyAlignment="1">
      <alignment/>
    </xf>
    <xf numFmtId="164" fontId="0" fillId="2" borderId="0" xfId="15" applyNumberFormat="1" applyFont="1" applyFill="1" applyBorder="1" applyAlignment="1">
      <alignment horizontal="center"/>
    </xf>
    <xf numFmtId="43" fontId="0" fillId="2" borderId="0" xfId="15" applyFont="1" applyFill="1" applyBorder="1" applyAlignment="1">
      <alignment horizontal="center"/>
    </xf>
    <xf numFmtId="164" fontId="0" fillId="2" borderId="0" xfId="15" applyNumberFormat="1" applyFont="1" applyFill="1" applyAlignment="1">
      <alignment/>
    </xf>
    <xf numFmtId="41" fontId="0" fillId="2" borderId="0" xfId="0" applyNumberFormat="1" applyFont="1" applyFill="1" applyAlignment="1">
      <alignment/>
    </xf>
    <xf numFmtId="41" fontId="0" fillId="2" borderId="0" xfId="0" applyNumberFormat="1" applyFont="1" applyFill="1" applyAlignment="1">
      <alignment/>
    </xf>
    <xf numFmtId="0" fontId="6" fillId="2" borderId="0" xfId="0" applyFont="1" applyFill="1" applyBorder="1" applyAlignment="1">
      <alignment/>
    </xf>
    <xf numFmtId="164" fontId="1" fillId="2" borderId="0" xfId="15" applyNumberFormat="1" applyFont="1" applyFill="1" applyAlignment="1">
      <alignment/>
    </xf>
    <xf numFmtId="0" fontId="0" fillId="2" borderId="0" xfId="0" applyFont="1" applyFill="1" applyAlignment="1">
      <alignment/>
    </xf>
    <xf numFmtId="164" fontId="1" fillId="2" borderId="0" xfId="15" applyNumberFormat="1" applyFont="1" applyFill="1" applyAlignment="1">
      <alignment horizontal="center"/>
    </xf>
    <xf numFmtId="164" fontId="0" fillId="2" borderId="0" xfId="15" applyNumberFormat="1" applyFont="1" applyFill="1" applyBorder="1" applyAlignment="1">
      <alignment/>
    </xf>
    <xf numFmtId="164" fontId="0" fillId="2" borderId="1" xfId="15" applyNumberFormat="1" applyFont="1" applyFill="1" applyBorder="1" applyAlignment="1">
      <alignment/>
    </xf>
    <xf numFmtId="0" fontId="0" fillId="2" borderId="0" xfId="0" applyFont="1" applyFill="1" applyAlignment="1">
      <alignment horizontal="center"/>
    </xf>
    <xf numFmtId="175" fontId="1" fillId="2" borderId="0" xfId="15" applyNumberFormat="1" applyFont="1" applyFill="1" applyAlignment="1">
      <alignment horizontal="center"/>
    </xf>
    <xf numFmtId="164" fontId="0" fillId="2" borderId="2" xfId="15" applyNumberFormat="1" applyFont="1" applyFill="1" applyBorder="1" applyAlignment="1">
      <alignment/>
    </xf>
    <xf numFmtId="164" fontId="0" fillId="2" borderId="3" xfId="15" applyNumberFormat="1" applyFont="1" applyFill="1" applyBorder="1" applyAlignment="1">
      <alignment/>
    </xf>
    <xf numFmtId="164" fontId="0" fillId="2" borderId="3" xfId="15" applyNumberFormat="1" applyFont="1" applyFill="1" applyBorder="1" applyAlignment="1">
      <alignment/>
    </xf>
    <xf numFmtId="164" fontId="0" fillId="2" borderId="4" xfId="15" applyNumberFormat="1" applyFont="1" applyFill="1" applyBorder="1" applyAlignment="1">
      <alignment/>
    </xf>
    <xf numFmtId="164" fontId="0" fillId="2" borderId="5" xfId="15" applyNumberFormat="1" applyFont="1" applyFill="1" applyBorder="1" applyAlignment="1">
      <alignment/>
    </xf>
    <xf numFmtId="164" fontId="0" fillId="2" borderId="6" xfId="15" applyNumberFormat="1" applyFont="1" applyFill="1" applyBorder="1" applyAlignment="1">
      <alignment/>
    </xf>
    <xf numFmtId="164" fontId="0" fillId="2" borderId="7" xfId="15" applyNumberFormat="1" applyFont="1" applyFill="1" applyBorder="1" applyAlignment="1">
      <alignment/>
    </xf>
    <xf numFmtId="175" fontId="1" fillId="2" borderId="0" xfId="0" applyNumberFormat="1" applyFont="1" applyFill="1" applyAlignment="1">
      <alignment horizontal="center"/>
    </xf>
    <xf numFmtId="17" fontId="1" fillId="2" borderId="0" xfId="0" applyNumberFormat="1" applyFont="1" applyFill="1" applyBorder="1" applyAlignment="1">
      <alignment horizontal="center"/>
    </xf>
    <xf numFmtId="0" fontId="0" fillId="2" borderId="0" xfId="0" applyFont="1" applyFill="1" applyAlignment="1">
      <alignment wrapText="1"/>
    </xf>
    <xf numFmtId="164" fontId="1" fillId="2" borderId="0" xfId="15" applyNumberFormat="1" applyFont="1" applyFill="1" applyBorder="1" applyAlignment="1">
      <alignment/>
    </xf>
    <xf numFmtId="166" fontId="0" fillId="2" borderId="0" xfId="0" applyNumberFormat="1" applyFont="1" applyFill="1" applyAlignment="1">
      <alignment/>
    </xf>
    <xf numFmtId="164" fontId="0" fillId="2" borderId="0" xfId="15" applyNumberFormat="1" applyFont="1" applyFill="1" applyBorder="1" applyAlignment="1">
      <alignment/>
    </xf>
    <xf numFmtId="0" fontId="10" fillId="2" borderId="0" xfId="0" applyFont="1" applyFill="1" applyAlignment="1">
      <alignment/>
    </xf>
    <xf numFmtId="43" fontId="0" fillId="2" borderId="8" xfId="15" applyFont="1" applyFill="1" applyBorder="1" applyAlignment="1">
      <alignment/>
    </xf>
    <xf numFmtId="43" fontId="0" fillId="2" borderId="1" xfId="15" applyFont="1" applyFill="1" applyBorder="1" applyAlignment="1">
      <alignment horizontal="center"/>
    </xf>
    <xf numFmtId="164" fontId="0" fillId="2" borderId="9" xfId="15" applyNumberFormat="1" applyFont="1" applyFill="1" applyBorder="1" applyAlignment="1">
      <alignment/>
    </xf>
    <xf numFmtId="164" fontId="0" fillId="2" borderId="6" xfId="15" applyNumberFormat="1" applyFont="1" applyFill="1" applyBorder="1" applyAlignment="1">
      <alignment/>
    </xf>
    <xf numFmtId="164" fontId="0" fillId="2" borderId="10" xfId="15" applyNumberFormat="1" applyFont="1" applyFill="1" applyBorder="1" applyAlignment="1">
      <alignment/>
    </xf>
    <xf numFmtId="164" fontId="0" fillId="2" borderId="8" xfId="15" applyNumberFormat="1" applyFont="1" applyFill="1" applyBorder="1" applyAlignment="1">
      <alignment/>
    </xf>
    <xf numFmtId="164" fontId="0" fillId="2" borderId="2" xfId="15" applyNumberFormat="1" applyFont="1" applyFill="1" applyBorder="1" applyAlignment="1">
      <alignment/>
    </xf>
    <xf numFmtId="164" fontId="0" fillId="2" borderId="6" xfId="15" applyNumberFormat="1" applyFont="1" applyFill="1" applyBorder="1" applyAlignment="1">
      <alignment/>
    </xf>
    <xf numFmtId="164" fontId="0" fillId="2" borderId="11" xfId="15" applyNumberFormat="1" applyFont="1" applyFill="1" applyBorder="1" applyAlignment="1">
      <alignment/>
    </xf>
    <xf numFmtId="0" fontId="0" fillId="2" borderId="0" xfId="0" applyFont="1" applyFill="1" applyAlignment="1">
      <alignment horizontal="center"/>
    </xf>
    <xf numFmtId="43" fontId="6" fillId="2" borderId="0" xfId="15" applyNumberFormat="1" applyFont="1" applyFill="1" applyBorder="1" applyAlignment="1">
      <alignment horizontal="right"/>
    </xf>
    <xf numFmtId="43" fontId="6" fillId="2" borderId="12" xfId="15" applyNumberFormat="1" applyFont="1" applyFill="1" applyBorder="1" applyAlignment="1">
      <alignment horizontal="right"/>
    </xf>
    <xf numFmtId="0" fontId="12" fillId="2" borderId="0" xfId="0" applyFont="1" applyFill="1" applyAlignment="1">
      <alignment/>
    </xf>
    <xf numFmtId="0" fontId="0" fillId="2" borderId="0" xfId="22" applyFont="1" applyFill="1" applyAlignment="1">
      <alignment horizontal="center" vertical="top"/>
      <protection/>
    </xf>
    <xf numFmtId="0" fontId="1" fillId="2" borderId="0" xfId="22" applyFont="1" applyFill="1">
      <alignment/>
      <protection/>
    </xf>
    <xf numFmtId="0" fontId="0" fillId="2" borderId="0" xfId="22" applyFont="1" applyFill="1">
      <alignment/>
      <protection/>
    </xf>
    <xf numFmtId="0" fontId="0" fillId="2" borderId="0" xfId="22" applyFont="1" applyFill="1" applyAlignment="1">
      <alignment horizontal="left" vertical="top" wrapText="1"/>
      <protection/>
    </xf>
    <xf numFmtId="0" fontId="0" fillId="2" borderId="0" xfId="22" applyFont="1" applyFill="1" applyAlignment="1">
      <alignment horizontal="justify" vertical="top"/>
      <protection/>
    </xf>
    <xf numFmtId="0" fontId="9" fillId="2" borderId="0" xfId="22" applyFont="1" applyFill="1">
      <alignment/>
      <protection/>
    </xf>
    <xf numFmtId="0" fontId="0" fillId="2" borderId="0" xfId="0" applyFont="1" applyFill="1" applyAlignment="1">
      <alignment/>
    </xf>
    <xf numFmtId="41" fontId="0" fillId="2" borderId="0" xfId="22" applyNumberFormat="1" applyFont="1" applyFill="1">
      <alignment/>
      <protection/>
    </xf>
    <xf numFmtId="0" fontId="6" fillId="2" borderId="0" xfId="22" applyFont="1" applyFill="1">
      <alignment/>
      <protection/>
    </xf>
    <xf numFmtId="0" fontId="0" fillId="2" borderId="0" xfId="22" applyFont="1" applyFill="1" applyAlignment="1">
      <alignment horizontal="center"/>
      <protection/>
    </xf>
    <xf numFmtId="0" fontId="0" fillId="2" borderId="0" xfId="0" applyFont="1" applyFill="1" applyAlignment="1">
      <alignment horizontal="justify" vertical="top"/>
    </xf>
    <xf numFmtId="0" fontId="0" fillId="2" borderId="0" xfId="22" applyFont="1" applyFill="1" applyAlignment="1" quotePrefix="1">
      <alignment horizontal="justify" vertical="top"/>
      <protection/>
    </xf>
    <xf numFmtId="0" fontId="0" fillId="2" borderId="0" xfId="22" applyFont="1" applyFill="1" applyAlignment="1" quotePrefix="1">
      <alignment horizontal="left" vertical="top" wrapText="1"/>
      <protection/>
    </xf>
    <xf numFmtId="0" fontId="0" fillId="2" borderId="0" xfId="22" applyFont="1" applyFill="1" applyBorder="1">
      <alignment/>
      <protection/>
    </xf>
    <xf numFmtId="0" fontId="0" fillId="2" borderId="0" xfId="22" applyFont="1" applyFill="1" applyAlignment="1">
      <alignment vertical="top" wrapText="1"/>
      <protection/>
    </xf>
    <xf numFmtId="0" fontId="0" fillId="2" borderId="0" xfId="22" applyFont="1" applyFill="1" applyAlignment="1" quotePrefix="1">
      <alignment horizontal="center" vertical="top"/>
      <protection/>
    </xf>
    <xf numFmtId="164" fontId="0" fillId="2" borderId="0" xfId="15" applyNumberFormat="1" applyFont="1" applyFill="1" applyAlignment="1">
      <alignment horizontal="center"/>
    </xf>
    <xf numFmtId="0" fontId="0" fillId="2" borderId="0" xfId="22" applyFont="1" applyFill="1" applyAlignment="1">
      <alignment/>
      <protection/>
    </xf>
    <xf numFmtId="164" fontId="0" fillId="2" borderId="0" xfId="15" applyNumberFormat="1" applyFont="1" applyFill="1" applyAlignment="1">
      <alignment/>
    </xf>
    <xf numFmtId="0" fontId="0" fillId="2" borderId="0" xfId="22" applyFont="1" applyFill="1" applyAlignment="1">
      <alignment horizontal="right"/>
      <protection/>
    </xf>
    <xf numFmtId="2" fontId="0" fillId="2" borderId="0" xfId="22" applyNumberFormat="1" applyFont="1" applyFill="1" applyAlignment="1">
      <alignment horizontal="right"/>
      <protection/>
    </xf>
    <xf numFmtId="164" fontId="0" fillId="2" borderId="0" xfId="22" applyNumberFormat="1" applyFont="1" applyFill="1" applyAlignment="1">
      <alignment horizontal="right"/>
      <protection/>
    </xf>
    <xf numFmtId="2" fontId="0" fillId="2" borderId="0" xfId="22" applyNumberFormat="1" applyFont="1" applyFill="1">
      <alignment/>
      <protection/>
    </xf>
    <xf numFmtId="164" fontId="0" fillId="2" borderId="0" xfId="22" applyNumberFormat="1" applyFont="1" applyFill="1" applyAlignment="1">
      <alignment horizontal="center"/>
      <protection/>
    </xf>
    <xf numFmtId="0" fontId="0" fillId="2" borderId="0" xfId="22" applyFont="1" applyFill="1" applyAlignment="1" quotePrefix="1">
      <alignment/>
      <protection/>
    </xf>
    <xf numFmtId="0" fontId="1" fillId="2" borderId="0" xfId="22" applyFont="1" applyFill="1" applyAlignment="1">
      <alignment horizontal="center"/>
      <protection/>
    </xf>
    <xf numFmtId="15" fontId="1" fillId="2" borderId="0" xfId="22" applyNumberFormat="1" applyFont="1" applyFill="1" applyAlignment="1">
      <alignment horizontal="center"/>
      <protection/>
    </xf>
    <xf numFmtId="0" fontId="12" fillId="2" borderId="0" xfId="22" applyFont="1" applyFill="1">
      <alignment/>
      <protection/>
    </xf>
    <xf numFmtId="164" fontId="0" fillId="2" borderId="0" xfId="22" applyNumberFormat="1" applyFont="1" applyFill="1">
      <alignment/>
      <protection/>
    </xf>
    <xf numFmtId="164" fontId="0" fillId="2" borderId="0" xfId="15" applyNumberFormat="1" applyFont="1" applyFill="1" applyAlignment="1" quotePrefix="1">
      <alignment horizontal="center" vertical="top"/>
    </xf>
    <xf numFmtId="0" fontId="6" fillId="2" borderId="0" xfId="22" applyFont="1" applyFill="1" applyAlignment="1">
      <alignment horizontal="justify" vertical="top" wrapText="1"/>
      <protection/>
    </xf>
    <xf numFmtId="164" fontId="0" fillId="2" borderId="7" xfId="15" applyNumberFormat="1" applyFont="1" applyFill="1" applyBorder="1" applyAlignment="1">
      <alignment/>
    </xf>
    <xf numFmtId="164" fontId="0" fillId="2" borderId="13" xfId="15" applyNumberFormat="1" applyFont="1" applyFill="1" applyBorder="1" applyAlignment="1">
      <alignment horizontal="center"/>
    </xf>
    <xf numFmtId="164" fontId="0" fillId="2" borderId="13" xfId="15" applyNumberFormat="1" applyFont="1" applyFill="1" applyBorder="1" applyAlignment="1">
      <alignment/>
    </xf>
    <xf numFmtId="43" fontId="6" fillId="2" borderId="13" xfId="15" applyNumberFormat="1" applyFont="1" applyFill="1" applyBorder="1" applyAlignment="1">
      <alignment horizontal="right"/>
    </xf>
    <xf numFmtId="0" fontId="14" fillId="2" borderId="0" xfId="22" applyFont="1" applyFill="1" applyAlignment="1">
      <alignment horizontal="center"/>
      <protection/>
    </xf>
    <xf numFmtId="0" fontId="1" fillId="2" borderId="0" xfId="22" applyFont="1" applyFill="1" applyBorder="1">
      <alignment/>
      <protection/>
    </xf>
    <xf numFmtId="0" fontId="15" fillId="2" borderId="0" xfId="22" applyFont="1" applyFill="1" applyAlignment="1">
      <alignment horizontal="center"/>
      <protection/>
    </xf>
    <xf numFmtId="0" fontId="0" fillId="2" borderId="0" xfId="0" applyFill="1" applyAlignment="1">
      <alignment horizontal="justify" vertical="top"/>
    </xf>
    <xf numFmtId="0" fontId="1" fillId="2" borderId="0" xfId="0" applyFont="1" applyFill="1" applyAlignment="1">
      <alignment horizontal="center" vertical="center" wrapText="1"/>
    </xf>
    <xf numFmtId="175" fontId="1" fillId="2" borderId="0" xfId="0" applyNumberFormat="1" applyFont="1" applyFill="1" applyAlignment="1">
      <alignment horizontal="center"/>
    </xf>
    <xf numFmtId="14" fontId="1" fillId="2" borderId="0" xfId="0" applyNumberFormat="1" applyFont="1" applyFill="1" applyAlignment="1">
      <alignment horizontal="center"/>
    </xf>
    <xf numFmtId="14" fontId="0" fillId="2" borderId="0" xfId="0" applyNumberFormat="1" applyFont="1" applyFill="1" applyAlignment="1">
      <alignment/>
    </xf>
    <xf numFmtId="43" fontId="0" fillId="2" borderId="0" xfId="15" applyFont="1" applyFill="1" applyAlignment="1">
      <alignment/>
    </xf>
    <xf numFmtId="43" fontId="0" fillId="2" borderId="0" xfId="15" applyFont="1" applyFill="1" applyAlignment="1">
      <alignment horizontal="right"/>
    </xf>
    <xf numFmtId="37" fontId="0" fillId="2" borderId="0" xfId="0" applyNumberFormat="1" applyFont="1" applyFill="1" applyAlignment="1">
      <alignment horizontal="center"/>
    </xf>
    <xf numFmtId="164" fontId="0" fillId="2" borderId="7" xfId="0" applyNumberFormat="1" applyFont="1" applyFill="1" applyBorder="1" applyAlignment="1">
      <alignment/>
    </xf>
    <xf numFmtId="164" fontId="0" fillId="2" borderId="14" xfId="15" applyNumberFormat="1" applyFont="1" applyFill="1" applyBorder="1" applyAlignment="1">
      <alignment/>
    </xf>
    <xf numFmtId="164" fontId="0" fillId="2" borderId="15" xfId="15" applyNumberFormat="1" applyFont="1" applyFill="1" applyBorder="1" applyAlignment="1">
      <alignment/>
    </xf>
    <xf numFmtId="164" fontId="0" fillId="2" borderId="4" xfId="15" applyNumberFormat="1" applyFont="1" applyFill="1" applyBorder="1" applyAlignment="1">
      <alignment/>
    </xf>
    <xf numFmtId="164" fontId="0" fillId="0" borderId="11" xfId="15" applyNumberFormat="1" applyFont="1" applyFill="1" applyBorder="1" applyAlignment="1">
      <alignment/>
    </xf>
    <xf numFmtId="164" fontId="0" fillId="2" borderId="0" xfId="0" applyNumberFormat="1" applyFont="1" applyFill="1" applyAlignment="1">
      <alignment/>
    </xf>
    <xf numFmtId="164" fontId="0" fillId="2" borderId="3" xfId="15" applyNumberFormat="1" applyFont="1" applyFill="1" applyBorder="1" applyAlignment="1">
      <alignment/>
    </xf>
    <xf numFmtId="164" fontId="0" fillId="2" borderId="0" xfId="15" applyNumberFormat="1" applyFont="1" applyFill="1" applyBorder="1" applyAlignment="1">
      <alignment/>
    </xf>
    <xf numFmtId="164" fontId="0" fillId="2" borderId="0" xfId="15" applyNumberFormat="1" applyFont="1" applyFill="1" applyAlignment="1">
      <alignment/>
    </xf>
    <xf numFmtId="164" fontId="0" fillId="2" borderId="4" xfId="15" applyNumberFormat="1" applyFont="1" applyFill="1" applyBorder="1" applyAlignment="1">
      <alignment/>
    </xf>
    <xf numFmtId="164" fontId="0" fillId="2" borderId="1" xfId="15" applyNumberFormat="1" applyFont="1" applyFill="1" applyBorder="1" applyAlignment="1">
      <alignment/>
    </xf>
    <xf numFmtId="0" fontId="16" fillId="2" borderId="0" xfId="22" applyFont="1" applyFill="1" applyAlignment="1">
      <alignment horizontal="left" vertical="top"/>
      <protection/>
    </xf>
    <xf numFmtId="0" fontId="0" fillId="2" borderId="0" xfId="0" applyFont="1" applyFill="1" applyAlignment="1" quotePrefix="1">
      <alignment/>
    </xf>
    <xf numFmtId="0" fontId="0" fillId="2" borderId="0" xfId="0" applyFont="1" applyFill="1" applyAlignment="1">
      <alignment/>
    </xf>
    <xf numFmtId="0" fontId="0" fillId="2" borderId="0" xfId="22" applyFont="1" applyFill="1" applyAlignment="1">
      <alignment horizontal="justify" vertical="top" wrapText="1"/>
      <protection/>
    </xf>
    <xf numFmtId="0" fontId="17" fillId="2" borderId="0" xfId="0" applyFont="1" applyFill="1" applyBorder="1" applyAlignment="1">
      <alignment/>
    </xf>
    <xf numFmtId="0" fontId="17" fillId="2" borderId="0" xfId="0" applyFont="1" applyFill="1" applyBorder="1" applyAlignment="1">
      <alignment horizontal="left" indent="1"/>
    </xf>
    <xf numFmtId="164" fontId="0" fillId="2" borderId="0" xfId="15" applyNumberFormat="1" applyFont="1" applyFill="1" applyAlignment="1">
      <alignment/>
    </xf>
    <xf numFmtId="164" fontId="0" fillId="2" borderId="0" xfId="15" applyNumberFormat="1" applyFont="1" applyFill="1" applyAlignment="1">
      <alignment/>
    </xf>
    <xf numFmtId="164" fontId="0" fillId="2" borderId="0" xfId="15" applyNumberFormat="1" applyFont="1" applyFill="1" applyAlignment="1">
      <alignment/>
    </xf>
    <xf numFmtId="164" fontId="0" fillId="2" borderId="6" xfId="15" applyNumberFormat="1" applyFont="1" applyFill="1" applyBorder="1" applyAlignment="1">
      <alignment/>
    </xf>
    <xf numFmtId="43" fontId="0" fillId="2" borderId="14" xfId="15" applyFont="1" applyFill="1" applyBorder="1" applyAlignment="1">
      <alignment/>
    </xf>
    <xf numFmtId="43" fontId="0" fillId="2" borderId="15" xfId="15" applyFont="1" applyFill="1" applyBorder="1" applyAlignment="1">
      <alignment/>
    </xf>
    <xf numFmtId="43" fontId="0" fillId="2" borderId="1" xfId="15" applyFont="1" applyFill="1" applyBorder="1" applyAlignment="1">
      <alignment/>
    </xf>
    <xf numFmtId="43" fontId="0" fillId="2" borderId="13" xfId="15" applyFont="1" applyFill="1" applyBorder="1" applyAlignment="1">
      <alignment/>
    </xf>
    <xf numFmtId="164" fontId="0" fillId="2" borderId="0" xfId="0" applyNumberFormat="1" applyFont="1" applyFill="1" applyAlignment="1">
      <alignment/>
    </xf>
    <xf numFmtId="43" fontId="0" fillId="2" borderId="13" xfId="15" applyNumberFormat="1" applyFont="1" applyFill="1" applyBorder="1" applyAlignment="1">
      <alignment/>
    </xf>
    <xf numFmtId="164" fontId="0" fillId="2" borderId="0" xfId="15" applyNumberFormat="1" applyFont="1" applyFill="1" applyBorder="1" applyAlignment="1">
      <alignment horizontal="center"/>
    </xf>
    <xf numFmtId="164" fontId="0" fillId="2" borderId="11" xfId="15" applyNumberFormat="1" applyFont="1" applyFill="1" applyBorder="1" applyAlignment="1">
      <alignment/>
    </xf>
    <xf numFmtId="43" fontId="0" fillId="2" borderId="16" xfId="15" applyFont="1" applyFill="1" applyBorder="1" applyAlignment="1">
      <alignment/>
    </xf>
    <xf numFmtId="43" fontId="0" fillId="2" borderId="6" xfId="15" applyFont="1" applyFill="1" applyBorder="1" applyAlignment="1">
      <alignment horizontal="center"/>
    </xf>
    <xf numFmtId="164" fontId="0" fillId="2" borderId="17" xfId="15" applyNumberFormat="1" applyFont="1" applyFill="1" applyBorder="1" applyAlignment="1">
      <alignment/>
    </xf>
    <xf numFmtId="164" fontId="0" fillId="2" borderId="18" xfId="15" applyNumberFormat="1" applyFont="1" applyFill="1" applyBorder="1" applyAlignment="1">
      <alignment/>
    </xf>
    <xf numFmtId="164" fontId="0" fillId="2" borderId="19" xfId="15" applyNumberFormat="1" applyFont="1" applyFill="1" applyBorder="1" applyAlignment="1">
      <alignment/>
    </xf>
    <xf numFmtId="43" fontId="0" fillId="2" borderId="16" xfId="15" applyFont="1" applyFill="1" applyBorder="1" applyAlignment="1">
      <alignment/>
    </xf>
    <xf numFmtId="43" fontId="0" fillId="2" borderId="6" xfId="15" applyFont="1" applyFill="1" applyBorder="1" applyAlignment="1">
      <alignment horizontal="center"/>
    </xf>
    <xf numFmtId="164" fontId="0" fillId="2" borderId="2" xfId="15" applyNumberFormat="1" applyFont="1" applyFill="1" applyBorder="1" applyAlignment="1">
      <alignment/>
    </xf>
    <xf numFmtId="164" fontId="0" fillId="2" borderId="0" xfId="15" applyNumberFormat="1" applyFont="1" applyFill="1" applyBorder="1" applyAlignment="1">
      <alignment/>
    </xf>
    <xf numFmtId="164" fontId="0" fillId="2" borderId="3" xfId="15" applyNumberFormat="1" applyFont="1" applyFill="1" applyBorder="1" applyAlignment="1">
      <alignment/>
    </xf>
    <xf numFmtId="0" fontId="6" fillId="2" borderId="0" xfId="0" applyFont="1" applyFill="1" applyBorder="1" applyAlignment="1" quotePrefix="1">
      <alignment/>
    </xf>
    <xf numFmtId="43" fontId="6" fillId="2" borderId="0" xfId="15" applyNumberFormat="1" applyFont="1" applyFill="1" applyBorder="1" applyAlignment="1">
      <alignment/>
    </xf>
    <xf numFmtId="0" fontId="0" fillId="2" borderId="0" xfId="0" applyFill="1" applyAlignment="1">
      <alignment/>
    </xf>
    <xf numFmtId="0" fontId="1" fillId="2" borderId="0" xfId="0" applyFont="1" applyFill="1" applyAlignment="1">
      <alignment/>
    </xf>
    <xf numFmtId="15" fontId="1" fillId="0" borderId="0" xfId="0" applyNumberFormat="1" applyFont="1" applyFill="1" applyAlignment="1" quotePrefix="1">
      <alignment horizontal="center"/>
    </xf>
    <xf numFmtId="166" fontId="0" fillId="2" borderId="0" xfId="15" applyNumberFormat="1" applyFont="1" applyFill="1" applyAlignment="1">
      <alignment/>
    </xf>
    <xf numFmtId="164" fontId="0" fillId="2" borderId="4" xfId="15" applyNumberFormat="1" applyFont="1" applyFill="1" applyBorder="1" applyAlignment="1">
      <alignment/>
    </xf>
    <xf numFmtId="164" fontId="0" fillId="0" borderId="3" xfId="15" applyNumberFormat="1" applyFont="1" applyFill="1" applyBorder="1" applyAlignment="1">
      <alignment/>
    </xf>
    <xf numFmtId="164" fontId="0" fillId="2" borderId="0" xfId="15" applyNumberFormat="1" applyFont="1" applyFill="1" applyAlignment="1" quotePrefix="1">
      <alignment horizontal="center"/>
    </xf>
    <xf numFmtId="164" fontId="0" fillId="2" borderId="1" xfId="15" applyNumberFormat="1" applyFont="1" applyFill="1" applyBorder="1" applyAlignment="1" quotePrefix="1">
      <alignment horizontal="center"/>
    </xf>
    <xf numFmtId="164" fontId="0" fillId="2" borderId="7" xfId="0" applyNumberFormat="1" applyFill="1" applyBorder="1" applyAlignment="1">
      <alignment/>
    </xf>
    <xf numFmtId="164" fontId="0" fillId="2" borderId="0" xfId="15" applyNumberFormat="1" applyFont="1" applyFill="1" applyBorder="1" applyAlignment="1">
      <alignment horizontal="center"/>
    </xf>
    <xf numFmtId="164" fontId="0" fillId="2" borderId="1" xfId="15" applyNumberFormat="1" applyFont="1" applyFill="1" applyBorder="1" applyAlignment="1">
      <alignment/>
    </xf>
    <xf numFmtId="164" fontId="0" fillId="2" borderId="13" xfId="0" applyNumberFormat="1" applyFill="1" applyBorder="1" applyAlignment="1">
      <alignment/>
    </xf>
    <xf numFmtId="43" fontId="0" fillId="2" borderId="0" xfId="15" applyFont="1" applyFill="1" applyAlignment="1">
      <alignment/>
    </xf>
    <xf numFmtId="164" fontId="0" fillId="0" borderId="2" xfId="15" applyNumberFormat="1" applyFont="1" applyFill="1" applyBorder="1" applyAlignment="1">
      <alignment/>
    </xf>
    <xf numFmtId="0" fontId="11" fillId="2" borderId="0" xfId="0" applyFont="1" applyFill="1" applyAlignment="1">
      <alignment horizontal="center"/>
    </xf>
    <xf numFmtId="0" fontId="6" fillId="0" borderId="0" xfId="22" applyFont="1" applyFill="1" applyAlignment="1">
      <alignment horizontal="justify" vertical="top"/>
      <protection/>
    </xf>
    <xf numFmtId="43" fontId="0" fillId="2" borderId="0" xfId="15" applyFont="1" applyFill="1" applyBorder="1" applyAlignment="1">
      <alignment/>
    </xf>
    <xf numFmtId="43" fontId="0" fillId="2" borderId="14" xfId="15" applyFont="1" applyFill="1" applyBorder="1" applyAlignment="1">
      <alignment/>
    </xf>
    <xf numFmtId="43" fontId="0" fillId="2" borderId="0" xfId="15" applyFont="1" applyFill="1" applyBorder="1" applyAlignment="1">
      <alignment horizontal="center"/>
    </xf>
    <xf numFmtId="0" fontId="11" fillId="2" borderId="0" xfId="0" applyFont="1" applyFill="1" applyAlignment="1">
      <alignment/>
    </xf>
    <xf numFmtId="38" fontId="0" fillId="2" borderId="1" xfId="15" applyNumberFormat="1" applyFont="1" applyFill="1" applyBorder="1" applyAlignment="1">
      <alignment/>
    </xf>
    <xf numFmtId="38" fontId="0" fillId="2" borderId="0" xfId="15" applyNumberFormat="1" applyFont="1" applyFill="1" applyBorder="1" applyAlignment="1">
      <alignment horizontal="right"/>
    </xf>
    <xf numFmtId="0" fontId="0" fillId="0" borderId="0" xfId="0" applyFont="1" applyAlignment="1">
      <alignment/>
    </xf>
    <xf numFmtId="0" fontId="8" fillId="2" borderId="0" xfId="0" applyFont="1" applyFill="1" applyAlignment="1">
      <alignment horizontal="center"/>
    </xf>
    <xf numFmtId="0" fontId="1" fillId="2" borderId="0" xfId="22" applyFont="1" applyFill="1" applyAlignment="1">
      <alignment horizontal="left" vertical="top"/>
      <protection/>
    </xf>
    <xf numFmtId="0" fontId="0" fillId="2" borderId="0" xfId="22" applyFont="1" applyFill="1" applyAlignment="1">
      <alignment horizontal="left" vertical="top"/>
      <protection/>
    </xf>
    <xf numFmtId="3" fontId="14" fillId="2" borderId="0" xfId="15" applyNumberFormat="1" applyFont="1" applyFill="1" applyBorder="1" applyAlignment="1">
      <alignment horizontal="center"/>
    </xf>
    <xf numFmtId="9" fontId="14" fillId="2" borderId="0" xfId="23" applyFont="1" applyFill="1" applyBorder="1" applyAlignment="1">
      <alignment horizontal="center"/>
    </xf>
    <xf numFmtId="3" fontId="14" fillId="2" borderId="0" xfId="15" applyNumberFormat="1" applyFont="1" applyFill="1" applyBorder="1" applyAlignment="1">
      <alignment/>
    </xf>
    <xf numFmtId="164" fontId="14" fillId="2" borderId="0" xfId="15" applyNumberFormat="1" applyFont="1" applyFill="1" applyBorder="1" applyAlignment="1">
      <alignment horizontal="center"/>
    </xf>
    <xf numFmtId="9" fontId="0" fillId="2" borderId="0" xfId="23" applyFont="1" applyFill="1" applyBorder="1" applyAlignment="1">
      <alignment horizontal="center"/>
    </xf>
    <xf numFmtId="0" fontId="14" fillId="2" borderId="0" xfId="0" applyFont="1" applyFill="1" applyAlignment="1">
      <alignment/>
    </xf>
    <xf numFmtId="3" fontId="14" fillId="2" borderId="0" xfId="0" applyNumberFormat="1" applyFont="1" applyFill="1" applyAlignment="1">
      <alignment/>
    </xf>
    <xf numFmtId="0" fontId="14" fillId="2" borderId="0" xfId="0" applyFont="1" applyFill="1" applyAlignment="1">
      <alignment horizontal="center"/>
    </xf>
    <xf numFmtId="168" fontId="14" fillId="2" borderId="0" xfId="23" applyNumberFormat="1" applyFont="1" applyFill="1" applyBorder="1" applyAlignment="1">
      <alignment horizontal="center"/>
    </xf>
    <xf numFmtId="0" fontId="0" fillId="2" borderId="0" xfId="22" applyNumberFormat="1" applyFont="1" applyFill="1" applyAlignment="1">
      <alignment horizontal="justify" vertical="top" wrapText="1"/>
      <protection/>
    </xf>
    <xf numFmtId="3" fontId="0" fillId="2" borderId="12" xfId="0" applyNumberFormat="1" applyFont="1" applyFill="1" applyBorder="1" applyAlignment="1">
      <alignment/>
    </xf>
    <xf numFmtId="164" fontId="0" fillId="2" borderId="12" xfId="15" applyNumberFormat="1" applyFont="1" applyFill="1" applyBorder="1" applyAlignment="1">
      <alignment horizontal="center"/>
    </xf>
    <xf numFmtId="3" fontId="0" fillId="2" borderId="0" xfId="15" applyNumberFormat="1" applyFont="1" applyFill="1" applyBorder="1" applyAlignment="1">
      <alignment/>
    </xf>
    <xf numFmtId="3" fontId="0" fillId="2" borderId="12" xfId="15" applyNumberFormat="1" applyFont="1" applyFill="1" applyBorder="1" applyAlignment="1">
      <alignment horizontal="center"/>
    </xf>
    <xf numFmtId="168" fontId="0" fillId="2" borderId="12" xfId="23" applyNumberFormat="1" applyFont="1" applyFill="1" applyBorder="1" applyAlignment="1">
      <alignment horizontal="center"/>
    </xf>
    <xf numFmtId="3" fontId="0" fillId="2" borderId="0" xfId="0" applyNumberFormat="1" applyFont="1" applyFill="1" applyAlignment="1">
      <alignment/>
    </xf>
    <xf numFmtId="3" fontId="0" fillId="2" borderId="0" xfId="15" applyNumberFormat="1" applyFont="1" applyFill="1" applyBorder="1" applyAlignment="1">
      <alignment horizontal="center"/>
    </xf>
    <xf numFmtId="168" fontId="0" fillId="2" borderId="0" xfId="23" applyNumberFormat="1" applyFont="1" applyFill="1" applyBorder="1" applyAlignment="1">
      <alignment horizontal="center"/>
    </xf>
    <xf numFmtId="0" fontId="11" fillId="2" borderId="0" xfId="22" applyFont="1" applyFill="1">
      <alignment/>
      <protection/>
    </xf>
    <xf numFmtId="0" fontId="0" fillId="2" borderId="0" xfId="0" applyFont="1" applyFill="1" applyAlignment="1">
      <alignment horizontal="justify" vertical="top" wrapText="1"/>
    </xf>
    <xf numFmtId="10" fontId="0" fillId="2" borderId="0" xfId="23" applyNumberFormat="1" applyFont="1" applyFill="1" applyAlignment="1">
      <alignment/>
    </xf>
    <xf numFmtId="0" fontId="1" fillId="2" borderId="0" xfId="0" applyFont="1" applyFill="1" applyBorder="1" applyAlignment="1">
      <alignment horizontal="center"/>
    </xf>
    <xf numFmtId="41" fontId="1" fillId="2" borderId="0" xfId="0" applyNumberFormat="1" applyFont="1" applyFill="1" applyBorder="1" applyAlignment="1">
      <alignment/>
    </xf>
    <xf numFmtId="41" fontId="1" fillId="2" borderId="0" xfId="0" applyNumberFormat="1" applyFont="1" applyFill="1" applyBorder="1" applyAlignment="1">
      <alignment horizontal="center"/>
    </xf>
    <xf numFmtId="15" fontId="1" fillId="2" borderId="0" xfId="0" applyNumberFormat="1" applyFont="1" applyFill="1" applyAlignment="1" quotePrefix="1">
      <alignment horizontal="center"/>
    </xf>
    <xf numFmtId="15" fontId="1" fillId="2" borderId="0" xfId="0" applyNumberFormat="1" applyFont="1" applyFill="1" applyBorder="1" applyAlignment="1">
      <alignment horizontal="center"/>
    </xf>
    <xf numFmtId="0" fontId="0" fillId="2" borderId="0" xfId="0" applyNumberFormat="1" applyFont="1" applyFill="1" applyAlignment="1">
      <alignment horizontal="justify" vertical="top" wrapText="1"/>
    </xf>
    <xf numFmtId="0" fontId="0" fillId="2" borderId="0" xfId="0" applyFont="1" applyFill="1" applyBorder="1" applyAlignment="1">
      <alignment/>
    </xf>
    <xf numFmtId="0" fontId="0" fillId="2" borderId="0" xfId="0" applyFont="1" applyFill="1" applyBorder="1" applyAlignment="1">
      <alignment/>
    </xf>
    <xf numFmtId="43" fontId="0" fillId="2" borderId="0" xfId="15" applyNumberFormat="1" applyFont="1" applyFill="1" applyBorder="1" applyAlignment="1">
      <alignment/>
    </xf>
    <xf numFmtId="43" fontId="0" fillId="2" borderId="0" xfId="15" applyNumberFormat="1" applyFont="1" applyFill="1" applyBorder="1" applyAlignment="1">
      <alignment horizontal="right"/>
    </xf>
    <xf numFmtId="43" fontId="0" fillId="2" borderId="13" xfId="15" applyNumberFormat="1" applyFont="1" applyFill="1" applyBorder="1" applyAlignment="1">
      <alignment horizontal="right"/>
    </xf>
    <xf numFmtId="0" fontId="0" fillId="0" borderId="0" xfId="0" applyFont="1" applyFill="1" applyAlignment="1">
      <alignment horizontal="justify" vertical="top"/>
    </xf>
    <xf numFmtId="0" fontId="0" fillId="2" borderId="0" xfId="0" applyFont="1" applyFill="1" applyBorder="1" applyAlignment="1">
      <alignment horizontal="left" indent="1"/>
    </xf>
    <xf numFmtId="0" fontId="11" fillId="2" borderId="0" xfId="0" applyFont="1" applyFill="1" applyAlignment="1">
      <alignment horizontal="center"/>
    </xf>
    <xf numFmtId="164" fontId="0" fillId="2" borderId="14" xfId="15" applyNumberFormat="1" applyFont="1" applyFill="1" applyBorder="1" applyAlignment="1">
      <alignment/>
    </xf>
    <xf numFmtId="164" fontId="0" fillId="0" borderId="3" xfId="15" applyNumberFormat="1" applyFont="1" applyFill="1" applyBorder="1" applyAlignment="1">
      <alignment/>
    </xf>
    <xf numFmtId="164" fontId="0" fillId="2" borderId="11" xfId="15" applyNumberFormat="1" applyFont="1" applyFill="1" applyBorder="1" applyAlignment="1">
      <alignment/>
    </xf>
    <xf numFmtId="0" fontId="0" fillId="2" borderId="0" xfId="22" applyFont="1" applyFill="1" applyAlignment="1" quotePrefix="1">
      <alignment horizontal="justify" vertical="top"/>
      <protection/>
    </xf>
    <xf numFmtId="10" fontId="0" fillId="2" borderId="0" xfId="23" applyNumberFormat="1" applyFont="1" applyFill="1" applyAlignment="1">
      <alignment/>
    </xf>
    <xf numFmtId="43" fontId="0" fillId="2" borderId="0" xfId="15" applyNumberFormat="1" applyFont="1" applyFill="1" applyBorder="1" applyAlignment="1">
      <alignment/>
    </xf>
    <xf numFmtId="165" fontId="0" fillId="2" borderId="0" xfId="15" applyNumberFormat="1" applyFont="1" applyFill="1" applyBorder="1" applyAlignment="1">
      <alignment/>
    </xf>
    <xf numFmtId="43" fontId="0" fillId="2" borderId="12" xfId="15" applyNumberFormat="1" applyFont="1" applyFill="1" applyBorder="1" applyAlignment="1">
      <alignment horizontal="right"/>
    </xf>
    <xf numFmtId="164" fontId="0" fillId="2" borderId="7" xfId="15" applyNumberFormat="1" applyFont="1" applyFill="1" applyBorder="1" applyAlignment="1">
      <alignment/>
    </xf>
    <xf numFmtId="43" fontId="0" fillId="2" borderId="0" xfId="15" applyNumberFormat="1" applyFont="1" applyFill="1" applyBorder="1" applyAlignment="1">
      <alignment horizontal="right"/>
    </xf>
    <xf numFmtId="43" fontId="0" fillId="2" borderId="13" xfId="15" applyNumberFormat="1" applyFont="1" applyFill="1" applyBorder="1" applyAlignment="1">
      <alignment/>
    </xf>
    <xf numFmtId="164" fontId="0" fillId="0" borderId="3" xfId="15" applyNumberFormat="1" applyFont="1" applyFill="1" applyBorder="1" applyAlignment="1">
      <alignment/>
    </xf>
    <xf numFmtId="0" fontId="0" fillId="3" borderId="0" xfId="0" applyFont="1" applyFill="1" applyBorder="1" applyAlignment="1">
      <alignment horizontal="justify" vertical="top" wrapText="1"/>
    </xf>
    <xf numFmtId="0" fontId="0" fillId="2" borderId="0" xfId="22" applyFont="1" applyFill="1" applyAlignment="1">
      <alignment horizontal="justify" vertical="top" wrapText="1"/>
      <protection/>
    </xf>
    <xf numFmtId="0" fontId="0" fillId="0" borderId="0" xfId="0" applyFont="1" applyAlignment="1">
      <alignment horizontal="justify" vertical="top"/>
    </xf>
    <xf numFmtId="0" fontId="0" fillId="2" borderId="0" xfId="0" applyFill="1" applyAlignment="1">
      <alignment horizontal="justify" vertical="top"/>
    </xf>
    <xf numFmtId="0" fontId="0" fillId="0" borderId="0" xfId="0" applyAlignment="1">
      <alignment horizontal="justify" vertical="top"/>
    </xf>
    <xf numFmtId="0" fontId="1" fillId="2" borderId="0" xfId="22" applyFont="1" applyFill="1" applyAlignment="1">
      <alignment horizontal="left" vertical="top"/>
      <protection/>
    </xf>
    <xf numFmtId="0" fontId="1" fillId="2" borderId="0" xfId="22" applyFont="1" applyFill="1" applyAlignment="1">
      <alignment horizontal="justify" vertical="top"/>
      <protection/>
    </xf>
    <xf numFmtId="0" fontId="0" fillId="2" borderId="0" xfId="0" applyFont="1" applyFill="1" applyAlignment="1">
      <alignment horizontal="justify" vertical="top"/>
    </xf>
    <xf numFmtId="0" fontId="0" fillId="2" borderId="0" xfId="22" applyFont="1" applyFill="1" applyAlignment="1">
      <alignment horizontal="left" vertical="top"/>
      <protection/>
    </xf>
    <xf numFmtId="0" fontId="0" fillId="0" borderId="0" xfId="22" applyFont="1" applyFill="1" applyAlignment="1">
      <alignment horizontal="justify" vertical="top" wrapText="1"/>
      <protection/>
    </xf>
    <xf numFmtId="0" fontId="0" fillId="0" borderId="0" xfId="22" applyFont="1" applyFill="1" applyAlignment="1">
      <alignment horizontal="justify" vertical="top"/>
      <protection/>
    </xf>
    <xf numFmtId="0" fontId="0" fillId="0" borderId="0" xfId="0" applyFont="1" applyFill="1" applyAlignment="1">
      <alignment horizontal="justify" vertical="top"/>
    </xf>
    <xf numFmtId="0" fontId="0" fillId="2" borderId="0" xfId="22" applyFont="1" applyFill="1" applyAlignment="1" quotePrefix="1">
      <alignment horizontal="left" vertical="top" wrapText="1"/>
      <protection/>
    </xf>
    <xf numFmtId="0" fontId="1" fillId="2" borderId="0" xfId="0" applyFont="1" applyFill="1" applyBorder="1" applyAlignment="1">
      <alignment horizontal="center"/>
    </xf>
    <xf numFmtId="0" fontId="0" fillId="3" borderId="0" xfId="0" applyFont="1" applyFill="1" applyBorder="1" applyAlignment="1">
      <alignment horizontal="justify" vertical="top" wrapText="1"/>
    </xf>
    <xf numFmtId="0" fontId="0" fillId="2" borderId="0" xfId="22" applyNumberFormat="1" applyFont="1" applyFill="1" applyAlignment="1">
      <alignment horizontal="justify" vertical="top" wrapText="1"/>
      <protection/>
    </xf>
    <xf numFmtId="0" fontId="0" fillId="2" borderId="0" xfId="0" applyFont="1" applyFill="1" applyAlignment="1">
      <alignment horizontal="justify" vertical="top" wrapText="1"/>
    </xf>
    <xf numFmtId="0" fontId="0" fillId="2" borderId="0" xfId="0" applyFont="1" applyFill="1" applyAlignment="1">
      <alignment horizontal="center"/>
    </xf>
    <xf numFmtId="0" fontId="8" fillId="2" borderId="0" xfId="0" applyFont="1" applyFill="1" applyAlignment="1">
      <alignment horizontal="center"/>
    </xf>
    <xf numFmtId="0" fontId="1" fillId="2" borderId="0" xfId="0" applyFont="1" applyFill="1" applyAlignment="1">
      <alignment horizontal="center"/>
    </xf>
    <xf numFmtId="0" fontId="14" fillId="2" borderId="0" xfId="0" applyFont="1" applyFill="1" applyAlignment="1">
      <alignment horizontal="justify"/>
    </xf>
    <xf numFmtId="0" fontId="8" fillId="2" borderId="0" xfId="0" applyFont="1" applyFill="1" applyAlignment="1">
      <alignment horizontal="center"/>
    </xf>
    <xf numFmtId="0" fontId="0" fillId="2" borderId="0" xfId="0" applyFont="1" applyFill="1" applyAlignment="1">
      <alignment horizontal="center"/>
    </xf>
    <xf numFmtId="0" fontId="9" fillId="2" borderId="0" xfId="0" applyFont="1" applyFill="1" applyAlignment="1">
      <alignment horizontal="center"/>
    </xf>
    <xf numFmtId="0" fontId="11" fillId="2" borderId="0" xfId="0" applyFont="1" applyFill="1" applyAlignment="1">
      <alignment horizontal="center"/>
    </xf>
    <xf numFmtId="0" fontId="1" fillId="2" borderId="0" xfId="0" applyFont="1" applyFill="1" applyAlignment="1">
      <alignment horizontal="center"/>
    </xf>
    <xf numFmtId="0" fontId="0" fillId="2" borderId="0" xfId="0" applyFont="1" applyFill="1" applyAlignment="1">
      <alignment horizontal="left" vertical="top" wrapText="1"/>
    </xf>
    <xf numFmtId="0" fontId="1" fillId="2" borderId="0" xfId="0" applyFont="1" applyFill="1" applyBorder="1" applyAlignment="1">
      <alignment horizontal="center"/>
    </xf>
    <xf numFmtId="0" fontId="0" fillId="2" borderId="0" xfId="0" applyFont="1" applyFill="1" applyAlignment="1">
      <alignment horizontal="left" wrapText="1"/>
    </xf>
    <xf numFmtId="0" fontId="6" fillId="2" borderId="0" xfId="0" applyFont="1" applyFill="1" applyAlignment="1">
      <alignment horizontal="left" wrapText="1"/>
    </xf>
    <xf numFmtId="0" fontId="7" fillId="2" borderId="0" xfId="0" applyFont="1" applyFill="1" applyAlignment="1">
      <alignment horizontal="left" wrapText="1"/>
    </xf>
    <xf numFmtId="0" fontId="0" fillId="2" borderId="0" xfId="22" applyFont="1" applyFill="1" applyAlignment="1">
      <alignment horizontal="justify" vertical="top"/>
      <protection/>
    </xf>
    <xf numFmtId="0" fontId="6" fillId="0" borderId="0" xfId="22" applyFont="1" applyFill="1" applyAlignment="1">
      <alignment horizontal="justify" vertical="top"/>
      <protection/>
    </xf>
    <xf numFmtId="0" fontId="6" fillId="2" borderId="0" xfId="22" applyFont="1" applyFill="1" applyAlignment="1">
      <alignment horizontal="justify" vertical="top"/>
      <protection/>
    </xf>
    <xf numFmtId="0" fontId="0" fillId="0" borderId="0" xfId="21" applyFont="1" applyFill="1" applyAlignment="1">
      <alignment horizontal="justify" vertical="top"/>
      <protection/>
    </xf>
    <xf numFmtId="0" fontId="0" fillId="0" borderId="0" xfId="0" applyFill="1" applyAlignment="1">
      <alignment horizontal="justify" vertical="top"/>
    </xf>
    <xf numFmtId="0" fontId="0" fillId="0" borderId="0" xfId="0" applyFill="1" applyAlignment="1">
      <alignment/>
    </xf>
    <xf numFmtId="0" fontId="0" fillId="2" borderId="0" xfId="22" applyFont="1" applyFill="1" applyAlignment="1">
      <alignment horizontal="justify" wrapText="1"/>
      <protection/>
    </xf>
    <xf numFmtId="0" fontId="0" fillId="0" borderId="0" xfId="0" applyAlignment="1">
      <alignment horizontal="justify"/>
    </xf>
    <xf numFmtId="0" fontId="0" fillId="2" borderId="0" xfId="0" applyFont="1" applyFill="1" applyAlignment="1">
      <alignment horizontal="center" vertical="top" wrapText="1"/>
    </xf>
    <xf numFmtId="0" fontId="1" fillId="2" borderId="0" xfId="22" applyFont="1" applyFill="1" applyAlignment="1">
      <alignment horizontal="center"/>
      <protection/>
    </xf>
    <xf numFmtId="0" fontId="0" fillId="2" borderId="0" xfId="0" applyNumberFormat="1" applyFont="1" applyFill="1" applyAlignment="1">
      <alignment horizontal="justify" vertical="top" wrapText="1"/>
    </xf>
    <xf numFmtId="0" fontId="0" fillId="2" borderId="0" xfId="22" applyFont="1" applyFill="1" applyAlignment="1">
      <alignment horizontal="left" vertical="top" wrapText="1"/>
      <protection/>
    </xf>
  </cellXfs>
  <cellStyles count="10">
    <cellStyle name="Normal" xfId="0"/>
    <cellStyle name="Comma" xfId="15"/>
    <cellStyle name="Comma [0]" xfId="16"/>
    <cellStyle name="Currency" xfId="17"/>
    <cellStyle name="Currency [0]" xfId="18"/>
    <cellStyle name="Followed Hyperlink" xfId="19"/>
    <cellStyle name="Hyperlink" xfId="20"/>
    <cellStyle name="Normal_Notes" xfId="21"/>
    <cellStyle name="Normal_Sheet5"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10</xdr:row>
      <xdr:rowOff>85725</xdr:rowOff>
    </xdr:from>
    <xdr:to>
      <xdr:col>4</xdr:col>
      <xdr:colOff>504825</xdr:colOff>
      <xdr:row>10</xdr:row>
      <xdr:rowOff>85725</xdr:rowOff>
    </xdr:to>
    <xdr:sp>
      <xdr:nvSpPr>
        <xdr:cNvPr id="1" name="Line 1"/>
        <xdr:cNvSpPr>
          <a:spLocks/>
        </xdr:cNvSpPr>
      </xdr:nvSpPr>
      <xdr:spPr>
        <a:xfrm flipH="1">
          <a:off x="3629025" y="17430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923925</xdr:colOff>
      <xdr:row>10</xdr:row>
      <xdr:rowOff>95250</xdr:rowOff>
    </xdr:from>
    <xdr:to>
      <xdr:col>5</xdr:col>
      <xdr:colOff>1285875</xdr:colOff>
      <xdr:row>10</xdr:row>
      <xdr:rowOff>95250</xdr:rowOff>
    </xdr:to>
    <xdr:sp>
      <xdr:nvSpPr>
        <xdr:cNvPr id="2" name="Line 2"/>
        <xdr:cNvSpPr>
          <a:spLocks/>
        </xdr:cNvSpPr>
      </xdr:nvSpPr>
      <xdr:spPr>
        <a:xfrm>
          <a:off x="5381625" y="1752600"/>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wserver\secretarial\Documents%20and%20Settings\SIM\My%20Documents\MQ%20Group%20-%20ying2\Quarterly%20Working%20and%20Result\2007\Q407\MQ_Q4_2007%20Quarterly%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Balance Sheet"/>
      <sheetName val="Consolidated IS"/>
      <sheetName val="Changes in Equity"/>
      <sheetName val="Cashflow"/>
      <sheetName val="Notes A"/>
      <sheetName val="Notes B"/>
    </sheetNames>
    <sheetDataSet>
      <sheetData sheetId="2">
        <row r="14">
          <cell r="H14">
            <v>39082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43"/>
  <sheetViews>
    <sheetView workbookViewId="0" topLeftCell="A31">
      <selection activeCell="A10" sqref="A10"/>
    </sheetView>
  </sheetViews>
  <sheetFormatPr defaultColWidth="9.140625" defaultRowHeight="12.75"/>
  <cols>
    <col min="1" max="1" width="2.7109375" style="3" customWidth="1"/>
    <col min="2" max="2" width="65.7109375" style="3" customWidth="1"/>
    <col min="3" max="3" width="15.7109375" style="3" customWidth="1"/>
    <col min="4" max="4" width="17.7109375" style="3" customWidth="1"/>
    <col min="5" max="5" width="2.7109375" style="3" customWidth="1"/>
    <col min="6" max="6" width="15.7109375" style="3" customWidth="1"/>
    <col min="7" max="7" width="17.7109375" style="3" customWidth="1"/>
    <col min="8" max="16384" width="9.140625" style="3" customWidth="1"/>
  </cols>
  <sheetData>
    <row r="1" spans="1:7" ht="15.75">
      <c r="A1" s="256" t="s">
        <v>152</v>
      </c>
      <c r="B1" s="256"/>
      <c r="C1" s="256"/>
      <c r="D1" s="256"/>
      <c r="E1" s="256"/>
      <c r="F1" s="256"/>
      <c r="G1" s="256"/>
    </row>
    <row r="2" spans="1:7" ht="12.75">
      <c r="A2" s="257" t="s">
        <v>151</v>
      </c>
      <c r="B2" s="257"/>
      <c r="C2" s="257"/>
      <c r="D2" s="257"/>
      <c r="E2" s="257"/>
      <c r="F2" s="257"/>
      <c r="G2" s="257"/>
    </row>
    <row r="3" spans="1:7" ht="12.75">
      <c r="A3" s="255" t="s">
        <v>28</v>
      </c>
      <c r="B3" s="255"/>
      <c r="C3" s="255"/>
      <c r="D3" s="255"/>
      <c r="E3" s="255"/>
      <c r="F3" s="255"/>
      <c r="G3" s="255"/>
    </row>
    <row r="4" spans="1:7" ht="12.75">
      <c r="A4" s="74"/>
      <c r="B4" s="74"/>
      <c r="C4" s="74"/>
      <c r="D4" s="74"/>
      <c r="E4" s="74"/>
      <c r="F4" s="74"/>
      <c r="G4" s="74"/>
    </row>
    <row r="5" spans="1:7" ht="12.75">
      <c r="A5" s="74"/>
      <c r="B5" s="74"/>
      <c r="C5" s="74"/>
      <c r="D5" s="74"/>
      <c r="E5" s="74"/>
      <c r="F5" s="74"/>
      <c r="G5" s="74"/>
    </row>
    <row r="6" spans="1:7" ht="12.75">
      <c r="A6" s="257" t="s">
        <v>245</v>
      </c>
      <c r="B6" s="257"/>
      <c r="C6" s="257"/>
      <c r="D6" s="257"/>
      <c r="E6" s="257"/>
      <c r="F6" s="257"/>
      <c r="G6" s="257"/>
    </row>
    <row r="9" spans="3:7" ht="12.75">
      <c r="C9" s="257" t="s">
        <v>108</v>
      </c>
      <c r="D9" s="257"/>
      <c r="E9" s="1"/>
      <c r="F9" s="257" t="s">
        <v>109</v>
      </c>
      <c r="G9" s="257"/>
    </row>
    <row r="10" spans="3:7" ht="54.75" customHeight="1">
      <c r="C10" s="117" t="s">
        <v>110</v>
      </c>
      <c r="D10" s="117" t="s">
        <v>111</v>
      </c>
      <c r="E10" s="1"/>
      <c r="F10" s="117" t="s">
        <v>120</v>
      </c>
      <c r="G10" s="117" t="s">
        <v>112</v>
      </c>
    </row>
    <row r="11" spans="3:7" ht="12.75">
      <c r="C11" s="118">
        <f>'Consolidated IS'!D14</f>
        <v>39447</v>
      </c>
      <c r="D11" s="118">
        <f>'Consolidated IS'!E14</f>
        <v>39082</v>
      </c>
      <c r="E11" s="118"/>
      <c r="F11" s="118">
        <f>'Consolidated IS'!G14</f>
        <v>39447</v>
      </c>
      <c r="G11" s="118">
        <f>'Consolidated IS'!H14</f>
        <v>39082</v>
      </c>
    </row>
    <row r="12" spans="3:7" s="1" customFormat="1" ht="12.75">
      <c r="C12" s="119" t="s">
        <v>113</v>
      </c>
      <c r="D12" s="119" t="s">
        <v>113</v>
      </c>
      <c r="E12" s="2"/>
      <c r="F12" s="119" t="s">
        <v>113</v>
      </c>
      <c r="G12" s="119" t="s">
        <v>113</v>
      </c>
    </row>
    <row r="13" spans="1:4" ht="12.75">
      <c r="A13" s="74"/>
      <c r="C13" s="120"/>
      <c r="D13" s="120"/>
    </row>
    <row r="14" spans="1:7" ht="12.75">
      <c r="A14" s="74">
        <v>1</v>
      </c>
      <c r="B14" s="3" t="s">
        <v>39</v>
      </c>
      <c r="C14" s="96">
        <f>ROUND('Consolidated IS'!D17,-3)/1000</f>
        <v>14026</v>
      </c>
      <c r="D14" s="96">
        <f>ROUND('Consolidated IS'!E17,-3)/1000</f>
        <v>17362</v>
      </c>
      <c r="E14" s="96"/>
      <c r="F14" s="96">
        <f>ROUND('Consolidated IS'!G17,-3)/1000</f>
        <v>54894</v>
      </c>
      <c r="G14" s="96">
        <f>ROUND('Consolidated IS'!H17,-3)/1000</f>
        <v>56127</v>
      </c>
    </row>
    <row r="15" spans="1:7" ht="12.75">
      <c r="A15" s="74">
        <v>2</v>
      </c>
      <c r="B15" s="3" t="s">
        <v>114</v>
      </c>
      <c r="C15" s="96">
        <f>ROUND('Consolidated IS'!D29,-3)/1000</f>
        <v>1751</v>
      </c>
      <c r="D15" s="96">
        <f>ROUND('Consolidated IS'!E29,-3)/1000</f>
        <v>1925</v>
      </c>
      <c r="E15" s="96"/>
      <c r="F15" s="96">
        <f>ROUND('Consolidated IS'!G29,-3)/1000</f>
        <v>7741</v>
      </c>
      <c r="G15" s="96">
        <f>ROUND('Consolidated IS'!H29,-3)/1000</f>
        <v>7844</v>
      </c>
    </row>
    <row r="16" spans="1:7" ht="12.75">
      <c r="A16" s="74">
        <v>3</v>
      </c>
      <c r="B16" s="3" t="s">
        <v>135</v>
      </c>
      <c r="C16" s="96">
        <f>ROUND('Consolidated IS'!D33,-3)/1000</f>
        <v>1726</v>
      </c>
      <c r="D16" s="96">
        <f>ROUND('Consolidated IS'!E33,-3)/1000</f>
        <v>1945</v>
      </c>
      <c r="E16" s="96"/>
      <c r="F16" s="96">
        <f>ROUND('Consolidated IS'!G33,-3)/1000</f>
        <v>7522</v>
      </c>
      <c r="G16" s="96">
        <f>ROUND('Consolidated IS'!H33,-3)/1000</f>
        <v>7234</v>
      </c>
    </row>
    <row r="17" spans="1:7" ht="12.75">
      <c r="A17" s="74">
        <v>4</v>
      </c>
      <c r="B17" s="3" t="s">
        <v>124</v>
      </c>
      <c r="C17" s="96">
        <f>ROUND('Consolidated IS'!D33,-3)/1000</f>
        <v>1726</v>
      </c>
      <c r="D17" s="96">
        <f>ROUND('Consolidated IS'!E33,-3)/1000</f>
        <v>1945</v>
      </c>
      <c r="E17" s="96"/>
      <c r="F17" s="96">
        <f>ROUND('Consolidated IS'!G33,-3)/1000</f>
        <v>7522</v>
      </c>
      <c r="G17" s="96">
        <f>ROUND('Consolidated IS'!H33,-3)/1000</f>
        <v>7234</v>
      </c>
    </row>
    <row r="18" spans="1:7" ht="12.75">
      <c r="A18" s="74">
        <v>5</v>
      </c>
      <c r="B18" s="3" t="s">
        <v>186</v>
      </c>
      <c r="C18" s="121">
        <f>C41</f>
        <v>0.75</v>
      </c>
      <c r="D18" s="121">
        <f>D41</f>
        <v>1.01</v>
      </c>
      <c r="E18" s="96"/>
      <c r="F18" s="121">
        <f>F41</f>
        <v>3.6</v>
      </c>
      <c r="G18" s="121">
        <f>G41</f>
        <v>3.77</v>
      </c>
    </row>
    <row r="19" spans="1:7" ht="12.75">
      <c r="A19" s="74">
        <v>6</v>
      </c>
      <c r="B19" s="3" t="s">
        <v>176</v>
      </c>
      <c r="C19" s="122" t="str">
        <f>'Consolidated IS'!D37</f>
        <v>NA</v>
      </c>
      <c r="D19" s="122" t="str">
        <f>'Consolidated IS'!E37</f>
        <v>NA</v>
      </c>
      <c r="E19" s="96"/>
      <c r="F19" s="122" t="str">
        <f>'Consolidated IS'!G37</f>
        <v>NA</v>
      </c>
      <c r="G19" s="122" t="str">
        <f>'Consolidated IS'!H37</f>
        <v>NA</v>
      </c>
    </row>
    <row r="20" spans="1:7" ht="12.75">
      <c r="A20" s="74">
        <v>7</v>
      </c>
      <c r="B20" s="3" t="s">
        <v>205</v>
      </c>
      <c r="C20" s="168">
        <v>0</v>
      </c>
      <c r="D20" s="168">
        <v>0</v>
      </c>
      <c r="E20" s="168"/>
      <c r="F20" s="168">
        <v>0.6</v>
      </c>
      <c r="G20" s="168">
        <v>1.6</v>
      </c>
    </row>
    <row r="21" ht="12.75">
      <c r="A21" s="74"/>
    </row>
    <row r="22" spans="6:7" ht="36.75" customHeight="1">
      <c r="F22" s="117" t="s">
        <v>115</v>
      </c>
      <c r="G22" s="117" t="s">
        <v>116</v>
      </c>
    </row>
    <row r="23" spans="6:7" ht="12.75">
      <c r="F23" s="118">
        <f>F11</f>
        <v>39447</v>
      </c>
      <c r="G23" s="118">
        <f>'Balance Sheet'!D11</f>
        <v>39082</v>
      </c>
    </row>
    <row r="24" spans="1:7" ht="13.5" thickBot="1">
      <c r="A24" s="74">
        <v>8</v>
      </c>
      <c r="B24" s="3" t="s">
        <v>204</v>
      </c>
      <c r="D24" s="123"/>
      <c r="F24" s="148">
        <f>'Balance Sheet'!C56</f>
        <v>0.22</v>
      </c>
      <c r="G24" s="148">
        <f>'Balance Sheet'!D55</f>
        <v>0.18</v>
      </c>
    </row>
    <row r="26" ht="12.75">
      <c r="B26" s="3" t="s">
        <v>134</v>
      </c>
    </row>
    <row r="28" ht="12.75">
      <c r="B28" s="3" t="s">
        <v>191</v>
      </c>
    </row>
    <row r="29" spans="3:7" ht="12.75">
      <c r="C29" s="257" t="s">
        <v>108</v>
      </c>
      <c r="D29" s="257"/>
      <c r="E29" s="1"/>
      <c r="F29" s="257" t="s">
        <v>109</v>
      </c>
      <c r="G29" s="257"/>
    </row>
    <row r="30" spans="3:7" ht="38.25">
      <c r="C30" s="117" t="s">
        <v>110</v>
      </c>
      <c r="D30" s="117" t="s">
        <v>111</v>
      </c>
      <c r="E30" s="1"/>
      <c r="F30" s="117" t="s">
        <v>120</v>
      </c>
      <c r="G30" s="117" t="s">
        <v>112</v>
      </c>
    </row>
    <row r="31" spans="3:7" ht="12.75">
      <c r="C31" s="118">
        <f>C11</f>
        <v>39447</v>
      </c>
      <c r="D31" s="118">
        <f>D11</f>
        <v>39082</v>
      </c>
      <c r="E31" s="118"/>
      <c r="F31" s="118">
        <f>F11</f>
        <v>39447</v>
      </c>
      <c r="G31" s="118">
        <f>G11</f>
        <v>39082</v>
      </c>
    </row>
    <row r="33" spans="2:7" ht="13.5" thickBot="1">
      <c r="B33" s="3" t="s">
        <v>190</v>
      </c>
      <c r="C33" s="111">
        <f>'Consolidated IS'!D33</f>
        <v>1725645</v>
      </c>
      <c r="D33" s="111">
        <f>'Consolidated IS'!E33</f>
        <v>1944821</v>
      </c>
      <c r="E33" s="111"/>
      <c r="F33" s="111">
        <f>'Consolidated IS'!G33</f>
        <v>7521773</v>
      </c>
      <c r="G33" s="111">
        <f>'Consolidated IS'!H33</f>
        <v>7234017</v>
      </c>
    </row>
    <row r="35" spans="2:7" ht="12.75">
      <c r="B35" s="3" t="s">
        <v>187</v>
      </c>
      <c r="C35" s="149">
        <v>191666667</v>
      </c>
      <c r="D35" s="96">
        <v>115000000</v>
      </c>
      <c r="F35" s="149">
        <v>191666667</v>
      </c>
      <c r="G35" s="96">
        <v>115000000</v>
      </c>
    </row>
    <row r="36" spans="2:7" ht="12.75">
      <c r="B36" s="3" t="s">
        <v>188</v>
      </c>
      <c r="C36" s="149">
        <v>0</v>
      </c>
      <c r="D36" s="149">
        <f>G36</f>
        <v>76666667</v>
      </c>
      <c r="F36" s="149">
        <v>0</v>
      </c>
      <c r="G36" s="96">
        <v>76666667</v>
      </c>
    </row>
    <row r="37" spans="2:7" ht="12.75">
      <c r="B37" s="3" t="s">
        <v>236</v>
      </c>
      <c r="C37" s="149">
        <v>14690000</v>
      </c>
      <c r="D37" s="149">
        <v>0</v>
      </c>
      <c r="F37" s="149">
        <v>10423863</v>
      </c>
      <c r="G37" s="96">
        <v>0</v>
      </c>
    </row>
    <row r="38" spans="2:7" ht="12.75">
      <c r="B38" s="3" t="s">
        <v>241</v>
      </c>
      <c r="C38" s="149">
        <v>24206240</v>
      </c>
      <c r="D38" s="149">
        <v>0</v>
      </c>
      <c r="F38" s="149">
        <v>7029757</v>
      </c>
      <c r="G38" s="96">
        <v>0</v>
      </c>
    </row>
    <row r="39" spans="2:7" ht="13.5" thickBot="1">
      <c r="B39" s="3" t="s">
        <v>189</v>
      </c>
      <c r="C39" s="109">
        <f>SUM(C35:C38)</f>
        <v>230562907</v>
      </c>
      <c r="D39" s="109">
        <f>SUM(D35:D37)</f>
        <v>191666667</v>
      </c>
      <c r="F39" s="109">
        <f>SUM(F35:F38)</f>
        <v>209120287</v>
      </c>
      <c r="G39" s="109">
        <f>SUM(G35:G38)</f>
        <v>191666667</v>
      </c>
    </row>
    <row r="40" spans="6:7" ht="12.75">
      <c r="F40" s="96"/>
      <c r="G40" s="96"/>
    </row>
    <row r="41" spans="2:7" ht="13.5" thickBot="1">
      <c r="B41" s="3" t="s">
        <v>175</v>
      </c>
      <c r="C41" s="150">
        <f>ROUND(C33/C39*100,2)</f>
        <v>0.75</v>
      </c>
      <c r="D41" s="150">
        <f>ROUND(D33/D39*100,2)</f>
        <v>1.01</v>
      </c>
      <c r="F41" s="150">
        <f>ROUND(F33/F39*100,2)</f>
        <v>3.6</v>
      </c>
      <c r="G41" s="150">
        <f>ROUND(G33/G39*100,2)</f>
        <v>3.77</v>
      </c>
    </row>
    <row r="42" spans="6:7" ht="12.75">
      <c r="F42" s="96"/>
      <c r="G42" s="96"/>
    </row>
    <row r="43" spans="2:7" ht="30.75" customHeight="1">
      <c r="B43" s="254" t="s">
        <v>242</v>
      </c>
      <c r="C43" s="254"/>
      <c r="D43" s="254"/>
      <c r="E43" s="254"/>
      <c r="F43" s="254"/>
      <c r="G43" s="254"/>
    </row>
  </sheetData>
  <mergeCells count="9">
    <mergeCell ref="B43:G43"/>
    <mergeCell ref="A3:G3"/>
    <mergeCell ref="A1:G1"/>
    <mergeCell ref="A6:G6"/>
    <mergeCell ref="A2:G2"/>
    <mergeCell ref="C29:D29"/>
    <mergeCell ref="F29:G29"/>
    <mergeCell ref="C9:D9"/>
    <mergeCell ref="F9:G9"/>
  </mergeCells>
  <printOptions horizontalCentered="1"/>
  <pageMargins left="0.5" right="0.25" top="1" bottom="0.5" header="0.5" footer="0.5"/>
  <pageSetup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B1:F60"/>
  <sheetViews>
    <sheetView workbookViewId="0" topLeftCell="A25">
      <selection activeCell="F41" sqref="F41"/>
    </sheetView>
  </sheetViews>
  <sheetFormatPr defaultColWidth="9.140625" defaultRowHeight="12.75"/>
  <cols>
    <col min="1" max="1" width="1.7109375" style="7" customWidth="1"/>
    <col min="2" max="2" width="55.28125" style="7" customWidth="1"/>
    <col min="3" max="3" width="15.7109375" style="20" customWidth="1"/>
    <col min="4" max="4" width="15.7109375" style="7" customWidth="1"/>
    <col min="5" max="5" width="10.28125" style="7" bestFit="1" customWidth="1"/>
    <col min="6" max="16384" width="9.140625" style="7" customWidth="1"/>
  </cols>
  <sheetData>
    <row r="1" spans="2:4" ht="15.75">
      <c r="B1" s="259" t="s">
        <v>152</v>
      </c>
      <c r="C1" s="259"/>
      <c r="D1" s="259"/>
    </row>
    <row r="2" spans="2:4" ht="12.75">
      <c r="B2" s="263" t="s">
        <v>151</v>
      </c>
      <c r="C2" s="263"/>
      <c r="D2" s="263"/>
    </row>
    <row r="3" spans="2:4" ht="12.75">
      <c r="B3" s="260" t="s">
        <v>28</v>
      </c>
      <c r="C3" s="260"/>
      <c r="D3" s="260"/>
    </row>
    <row r="4" spans="2:3" ht="12.75">
      <c r="B4" s="37"/>
      <c r="C4" s="44"/>
    </row>
    <row r="5" spans="2:4" ht="12.75">
      <c r="B5" s="6"/>
      <c r="C5" s="6"/>
      <c r="D5" s="6"/>
    </row>
    <row r="6" spans="2:4" s="45" customFormat="1" ht="12.75">
      <c r="B6" s="261" t="s">
        <v>247</v>
      </c>
      <c r="C6" s="261"/>
      <c r="D6" s="261"/>
    </row>
    <row r="7" spans="2:4" s="45" customFormat="1" ht="12.75">
      <c r="B7" s="262" t="s">
        <v>29</v>
      </c>
      <c r="C7" s="262"/>
      <c r="D7" s="262"/>
    </row>
    <row r="8" spans="2:4" s="45" customFormat="1" ht="12.75">
      <c r="B8" s="49"/>
      <c r="C8" s="11"/>
      <c r="D8" s="49"/>
    </row>
    <row r="9" spans="2:4" ht="12.75">
      <c r="B9" s="5"/>
      <c r="C9" s="46" t="s">
        <v>268</v>
      </c>
      <c r="D9" s="46" t="s">
        <v>269</v>
      </c>
    </row>
    <row r="10" spans="2:4" ht="12.75">
      <c r="B10" s="5"/>
      <c r="C10" s="46" t="s">
        <v>270</v>
      </c>
      <c r="D10" s="46" t="s">
        <v>270</v>
      </c>
    </row>
    <row r="11" spans="2:4" ht="12.75">
      <c r="B11" s="5"/>
      <c r="C11" s="50">
        <f>'Consolidated IS'!G14</f>
        <v>39447</v>
      </c>
      <c r="D11" s="50">
        <v>39082</v>
      </c>
    </row>
    <row r="12" spans="2:4" ht="12.75">
      <c r="B12" s="5"/>
      <c r="C12" s="46" t="s">
        <v>38</v>
      </c>
      <c r="D12" s="46" t="s">
        <v>38</v>
      </c>
    </row>
    <row r="13" spans="2:4" ht="12.75">
      <c r="B13" s="1" t="s">
        <v>139</v>
      </c>
      <c r="C13" s="38"/>
      <c r="D13" s="20"/>
    </row>
    <row r="14" spans="2:4" ht="12.75">
      <c r="B14" s="3" t="s">
        <v>140</v>
      </c>
      <c r="C14" s="40">
        <v>35060987</v>
      </c>
      <c r="D14" s="20">
        <v>29006534</v>
      </c>
    </row>
    <row r="15" spans="2:4" ht="12.75">
      <c r="B15" s="4" t="s">
        <v>145</v>
      </c>
      <c r="C15" s="40">
        <v>1623608</v>
      </c>
      <c r="D15" s="20">
        <v>1652092</v>
      </c>
    </row>
    <row r="16" spans="2:4" ht="12.75">
      <c r="B16" s="3" t="s">
        <v>141</v>
      </c>
      <c r="C16" s="48">
        <v>960221</v>
      </c>
      <c r="D16" s="48">
        <v>960221</v>
      </c>
    </row>
    <row r="17" spans="2:4" ht="12.75">
      <c r="B17" s="37"/>
      <c r="C17" s="40">
        <f>SUM(C14:C16)</f>
        <v>37644816</v>
      </c>
      <c r="D17" s="40">
        <f>SUM(D14:D16)</f>
        <v>31618847</v>
      </c>
    </row>
    <row r="18" spans="2:4" ht="12.75">
      <c r="B18" s="37"/>
      <c r="C18" s="40"/>
      <c r="D18" s="40"/>
    </row>
    <row r="19" spans="2:4" ht="12.75">
      <c r="B19" s="37" t="s">
        <v>42</v>
      </c>
      <c r="C19" s="40"/>
      <c r="D19" s="40"/>
    </row>
    <row r="20" spans="2:6" ht="12.75">
      <c r="B20" s="7" t="s">
        <v>43</v>
      </c>
      <c r="C20" s="51">
        <v>1123205</v>
      </c>
      <c r="D20" s="51">
        <v>2268707</v>
      </c>
      <c r="F20" s="129"/>
    </row>
    <row r="21" spans="2:4" ht="12.75">
      <c r="B21" s="7" t="s">
        <v>5</v>
      </c>
      <c r="C21" s="52">
        <v>11607794</v>
      </c>
      <c r="D21" s="53">
        <v>13082057</v>
      </c>
    </row>
    <row r="22" spans="2:4" ht="12.75">
      <c r="B22" s="7" t="s">
        <v>6</v>
      </c>
      <c r="C22" s="52">
        <v>1643902</v>
      </c>
      <c r="D22" s="52">
        <v>1493736</v>
      </c>
    </row>
    <row r="23" spans="2:4" ht="12.75">
      <c r="B23" s="7" t="s">
        <v>138</v>
      </c>
      <c r="C23" s="237">
        <v>807412</v>
      </c>
      <c r="D23" s="52">
        <v>552504</v>
      </c>
    </row>
    <row r="24" spans="2:5" ht="12.75">
      <c r="B24" s="7" t="s">
        <v>44</v>
      </c>
      <c r="C24" s="54">
        <v>17758324</v>
      </c>
      <c r="D24" s="54">
        <v>10269637</v>
      </c>
      <c r="E24" s="129"/>
    </row>
    <row r="25" spans="3:4" ht="12.75">
      <c r="C25" s="55">
        <f>SUM(C20:C24)</f>
        <v>32940637</v>
      </c>
      <c r="D25" s="55">
        <f>SUM(D20:D24)</f>
        <v>27666641</v>
      </c>
    </row>
    <row r="26" spans="2:4" ht="12.75">
      <c r="B26" s="37" t="s">
        <v>45</v>
      </c>
      <c r="C26" s="52"/>
      <c r="D26" s="52"/>
    </row>
    <row r="27" spans="2:4" ht="12.75">
      <c r="B27" s="7" t="s">
        <v>7</v>
      </c>
      <c r="C27" s="237">
        <v>3510420</v>
      </c>
      <c r="D27" s="130">
        <v>4564079</v>
      </c>
    </row>
    <row r="28" spans="2:4" ht="12.75">
      <c r="B28" s="7" t="s">
        <v>8</v>
      </c>
      <c r="C28" s="52">
        <v>3952735</v>
      </c>
      <c r="D28" s="130">
        <f>3496114</f>
        <v>3496114</v>
      </c>
    </row>
    <row r="29" spans="2:4" ht="12.75">
      <c r="B29" s="7" t="s">
        <v>210</v>
      </c>
      <c r="C29" s="52">
        <v>0</v>
      </c>
      <c r="D29" s="130">
        <v>1150000</v>
      </c>
    </row>
    <row r="30" spans="2:4" ht="12.75">
      <c r="B30" s="7" t="s">
        <v>193</v>
      </c>
      <c r="C30" s="52">
        <v>2687921</v>
      </c>
      <c r="D30" s="130">
        <v>3193041</v>
      </c>
    </row>
    <row r="31" spans="2:4" ht="12.75">
      <c r="B31" s="7" t="s">
        <v>194</v>
      </c>
      <c r="C31" s="52">
        <v>2313000</v>
      </c>
      <c r="D31" s="52">
        <v>2231054</v>
      </c>
    </row>
    <row r="32" spans="2:4" ht="12.75">
      <c r="B32" s="7" t="s">
        <v>195</v>
      </c>
      <c r="C32" s="52">
        <v>873550</v>
      </c>
      <c r="D32" s="52">
        <v>807323</v>
      </c>
    </row>
    <row r="33" spans="2:4" ht="12.75">
      <c r="B33" s="7" t="s">
        <v>159</v>
      </c>
      <c r="C33" s="54">
        <v>0</v>
      </c>
      <c r="D33" s="133">
        <v>116299</v>
      </c>
    </row>
    <row r="34" spans="3:4" ht="12.75">
      <c r="C34" s="55">
        <f>SUM(C27:C33)</f>
        <v>13337626</v>
      </c>
      <c r="D34" s="55">
        <f>SUM(D27:D33)</f>
        <v>15557910</v>
      </c>
    </row>
    <row r="35" spans="2:4" ht="12.75">
      <c r="B35" s="1" t="s">
        <v>136</v>
      </c>
      <c r="C35" s="47">
        <f>C25-C34</f>
        <v>19603011</v>
      </c>
      <c r="D35" s="47">
        <f>D25-D34</f>
        <v>12108731</v>
      </c>
    </row>
    <row r="36" spans="3:4" ht="12.75">
      <c r="C36" s="47"/>
      <c r="D36" s="47"/>
    </row>
    <row r="37" spans="2:4" ht="13.5" thickBot="1">
      <c r="B37" s="37"/>
      <c r="C37" s="234">
        <f>C35+C17</f>
        <v>57247827</v>
      </c>
      <c r="D37" s="57">
        <f>D35+D17</f>
        <v>43727578</v>
      </c>
    </row>
    <row r="38" spans="3:4" ht="12.75">
      <c r="C38" s="18"/>
      <c r="D38" s="18"/>
    </row>
    <row r="39" spans="2:4" ht="12.75">
      <c r="B39" s="37" t="s">
        <v>46</v>
      </c>
      <c r="C39" s="47"/>
      <c r="D39" s="47"/>
    </row>
    <row r="40" spans="2:4" ht="12.75">
      <c r="B40" s="7" t="s">
        <v>47</v>
      </c>
      <c r="C40" s="40">
        <f>'Changes in Equity'!D33</f>
        <v>23056291</v>
      </c>
      <c r="D40" s="40">
        <f>'Changes in Equity'!D18</f>
        <v>19166667</v>
      </c>
    </row>
    <row r="41" spans="2:4" ht="12.75">
      <c r="B41" s="7" t="s">
        <v>196</v>
      </c>
      <c r="C41" s="40">
        <f>'Changes in Equity'!E33</f>
        <v>8553773</v>
      </c>
      <c r="D41" s="40">
        <f>'Changes in Equity'!E18</f>
        <v>1978308</v>
      </c>
    </row>
    <row r="42" spans="2:4" ht="12.75">
      <c r="B42" s="7" t="s">
        <v>197</v>
      </c>
      <c r="C42" s="40">
        <f>'Changes in Equity'!F33</f>
        <v>55947</v>
      </c>
      <c r="D42" s="40">
        <f>'Changes in Equity'!F18</f>
        <v>134892</v>
      </c>
    </row>
    <row r="43" spans="2:4" ht="12.75">
      <c r="B43" s="7" t="s">
        <v>198</v>
      </c>
      <c r="C43" s="48">
        <f>'Changes in Equity'!G33</f>
        <v>19532544</v>
      </c>
      <c r="D43" s="48">
        <f>'Changes in Equity'!G18</f>
        <v>13248911</v>
      </c>
    </row>
    <row r="44" spans="2:4" ht="12.75">
      <c r="B44" s="1" t="s">
        <v>146</v>
      </c>
      <c r="C44" s="20">
        <f>SUM(C40:C43)</f>
        <v>51198555</v>
      </c>
      <c r="D44" s="20">
        <f>SUM(D40:D43)</f>
        <v>34528778</v>
      </c>
    </row>
    <row r="45" spans="3:4" ht="12.75">
      <c r="C45" s="44"/>
      <c r="D45" s="44"/>
    </row>
    <row r="46" spans="2:4" ht="12.75">
      <c r="B46" s="37" t="s">
        <v>142</v>
      </c>
      <c r="C46" s="40"/>
      <c r="D46" s="40"/>
    </row>
    <row r="47" spans="2:4" ht="12.75">
      <c r="B47" s="7" t="s">
        <v>193</v>
      </c>
      <c r="C47" s="51">
        <v>3178048</v>
      </c>
      <c r="D47" s="51">
        <v>5616322</v>
      </c>
    </row>
    <row r="48" spans="2:4" ht="12.75">
      <c r="B48" s="7" t="s">
        <v>201</v>
      </c>
      <c r="C48" s="52">
        <v>2136224</v>
      </c>
      <c r="D48" s="52">
        <v>3106478</v>
      </c>
    </row>
    <row r="49" spans="2:4" ht="12.75">
      <c r="B49" s="7" t="s">
        <v>123</v>
      </c>
      <c r="C49" s="54">
        <v>735000</v>
      </c>
      <c r="D49" s="54">
        <v>476000</v>
      </c>
    </row>
    <row r="50" spans="3:4" ht="12.75">
      <c r="C50" s="56">
        <f>SUM(C47:C49)</f>
        <v>6049272</v>
      </c>
      <c r="D50" s="56">
        <f>SUM(D47:D49)</f>
        <v>9198800</v>
      </c>
    </row>
    <row r="51" spans="3:4" ht="12.75">
      <c r="C51" s="47"/>
      <c r="D51" s="47"/>
    </row>
    <row r="52" spans="2:4" ht="13.5" thickBot="1">
      <c r="B52" s="37"/>
      <c r="C52" s="234">
        <f>C44+C50</f>
        <v>57247827</v>
      </c>
      <c r="D52" s="57">
        <f>D44+D50</f>
        <v>43727578</v>
      </c>
    </row>
    <row r="53" spans="3:4" ht="12.75">
      <c r="C53" s="47"/>
      <c r="D53" s="47"/>
    </row>
    <row r="54" spans="2:3" s="29" customFormat="1" ht="12.75">
      <c r="B54" s="7" t="s">
        <v>137</v>
      </c>
      <c r="C54" s="7"/>
    </row>
    <row r="55" spans="2:4" s="137" customFormat="1" ht="12.75">
      <c r="B55" s="163" t="s">
        <v>220</v>
      </c>
      <c r="C55" s="235" t="s">
        <v>40</v>
      </c>
      <c r="D55" s="164">
        <f>ROUND(D44/D40/10,2)</f>
        <v>0.18</v>
      </c>
    </row>
    <row r="56" spans="2:4" s="137" customFormat="1" ht="13.5" thickBot="1">
      <c r="B56" s="163" t="s">
        <v>238</v>
      </c>
      <c r="C56" s="236">
        <f>ROUND(C44/C40/10,2)</f>
        <v>0.22</v>
      </c>
      <c r="D56" s="112" t="s">
        <v>40</v>
      </c>
    </row>
    <row r="57" spans="2:4" ht="12.75">
      <c r="B57" s="258"/>
      <c r="C57" s="258"/>
      <c r="D57" s="258"/>
    </row>
    <row r="58" spans="2:4" ht="12.75">
      <c r="B58" s="258"/>
      <c r="C58" s="258"/>
      <c r="D58" s="258"/>
    </row>
    <row r="59" spans="2:4" ht="12.75">
      <c r="B59" s="258"/>
      <c r="C59" s="258"/>
      <c r="D59" s="258"/>
    </row>
    <row r="60" spans="2:4" ht="12.75">
      <c r="B60" s="258"/>
      <c r="C60" s="258"/>
      <c r="D60" s="258"/>
    </row>
  </sheetData>
  <mergeCells count="7">
    <mergeCell ref="B57:D58"/>
    <mergeCell ref="B59:D60"/>
    <mergeCell ref="B1:D1"/>
    <mergeCell ref="B3:D3"/>
    <mergeCell ref="B6:D6"/>
    <mergeCell ref="B7:D7"/>
    <mergeCell ref="B2:D2"/>
  </mergeCells>
  <printOptions horizontalCentered="1"/>
  <pageMargins left="1" right="0.5" top="1" bottom="0.5" header="0.5" footer="0.5"/>
  <pageSetup fitToHeight="1" fitToWidth="1" horizontalDpi="300" verticalDpi="300" orientation="portrait" paperSize="9" scale="81" r:id="rId1"/>
</worksheet>
</file>

<file path=xl/worksheets/sheet3.xml><?xml version="1.0" encoding="utf-8"?>
<worksheet xmlns="http://schemas.openxmlformats.org/spreadsheetml/2006/main" xmlns:r="http://schemas.openxmlformats.org/officeDocument/2006/relationships">
  <dimension ref="B1:K44"/>
  <sheetViews>
    <sheetView workbookViewId="0" topLeftCell="A4">
      <selection activeCell="D17" sqref="D17"/>
    </sheetView>
  </sheetViews>
  <sheetFormatPr defaultColWidth="9.140625" defaultRowHeight="12.75"/>
  <cols>
    <col min="1" max="1" width="1.7109375" style="29" customWidth="1"/>
    <col min="2" max="2" width="2.7109375" style="29" customWidth="1"/>
    <col min="3" max="3" width="25.8515625" style="29" customWidth="1"/>
    <col min="4" max="5" width="16.7109375" style="7" customWidth="1"/>
    <col min="6" max="6" width="4.421875" style="7" customWidth="1"/>
    <col min="7" max="7" width="16.7109375" style="7" customWidth="1"/>
    <col min="8" max="8" width="18.140625" style="29" bestFit="1" customWidth="1"/>
    <col min="9" max="9" width="4.421875" style="29" customWidth="1"/>
    <col min="10" max="10" width="14.00390625" style="142" bestFit="1" customWidth="1"/>
    <col min="11" max="11" width="11.8515625" style="29" bestFit="1" customWidth="1"/>
    <col min="12" max="16384" width="9.140625" style="29" customWidth="1"/>
  </cols>
  <sheetData>
    <row r="1" spans="2:10" s="7" customFormat="1" ht="15.75">
      <c r="B1" s="259" t="s">
        <v>152</v>
      </c>
      <c r="C1" s="259"/>
      <c r="D1" s="259"/>
      <c r="E1" s="259"/>
      <c r="F1" s="259"/>
      <c r="G1" s="259"/>
      <c r="H1" s="259"/>
      <c r="I1" s="6"/>
      <c r="J1" s="20"/>
    </row>
    <row r="2" spans="2:10" s="7" customFormat="1" ht="12.75">
      <c r="B2" s="263" t="s">
        <v>151</v>
      </c>
      <c r="C2" s="263"/>
      <c r="D2" s="263"/>
      <c r="E2" s="263"/>
      <c r="F2" s="263"/>
      <c r="G2" s="263"/>
      <c r="H2" s="263"/>
      <c r="I2" s="6"/>
      <c r="J2" s="20"/>
    </row>
    <row r="3" spans="2:10" s="7" customFormat="1" ht="12.75">
      <c r="B3" s="255" t="s">
        <v>28</v>
      </c>
      <c r="C3" s="255"/>
      <c r="D3" s="255"/>
      <c r="E3" s="255"/>
      <c r="F3" s="255"/>
      <c r="G3" s="255"/>
      <c r="H3" s="255"/>
      <c r="I3" s="8"/>
      <c r="J3" s="20"/>
    </row>
    <row r="4" spans="3:10" s="7" customFormat="1" ht="12.75">
      <c r="C4" s="6"/>
      <c r="D4" s="6"/>
      <c r="E4" s="6"/>
      <c r="F4" s="6"/>
      <c r="G4" s="6"/>
      <c r="H4" s="6"/>
      <c r="I4" s="6"/>
      <c r="J4" s="20"/>
    </row>
    <row r="5" spans="3:10" s="7" customFormat="1" ht="12.75">
      <c r="C5" s="263"/>
      <c r="D5" s="263"/>
      <c r="E5" s="263"/>
      <c r="F5" s="263"/>
      <c r="G5" s="263"/>
      <c r="H5" s="263"/>
      <c r="I5" s="6"/>
      <c r="J5" s="20"/>
    </row>
    <row r="6" spans="2:10" s="10" customFormat="1" ht="12.75">
      <c r="B6" s="263" t="s">
        <v>246</v>
      </c>
      <c r="C6" s="263"/>
      <c r="D6" s="263"/>
      <c r="E6" s="263"/>
      <c r="F6" s="263"/>
      <c r="G6" s="263"/>
      <c r="H6" s="263"/>
      <c r="I6" s="9"/>
      <c r="J6" s="141"/>
    </row>
    <row r="7" spans="2:10" s="7" customFormat="1" ht="12.75">
      <c r="B7" s="262" t="s">
        <v>29</v>
      </c>
      <c r="C7" s="262"/>
      <c r="D7" s="262"/>
      <c r="E7" s="262"/>
      <c r="F7" s="262"/>
      <c r="G7" s="262"/>
      <c r="H7" s="262"/>
      <c r="I7" s="11"/>
      <c r="J7" s="20"/>
    </row>
    <row r="8" spans="2:10" s="7" customFormat="1" ht="12.75">
      <c r="B8" s="5"/>
      <c r="C8" s="5"/>
      <c r="D8" s="5"/>
      <c r="E8" s="5"/>
      <c r="F8" s="5"/>
      <c r="G8" s="5"/>
      <c r="H8" s="5"/>
      <c r="I8" s="11"/>
      <c r="J8" s="20"/>
    </row>
    <row r="9" spans="4:10" s="7" customFormat="1" ht="12.75">
      <c r="D9" s="12"/>
      <c r="E9" s="12"/>
      <c r="F9" s="13"/>
      <c r="G9" s="14"/>
      <c r="I9" s="13"/>
      <c r="J9" s="20"/>
    </row>
    <row r="10" spans="4:11" s="7" customFormat="1" ht="12.75">
      <c r="D10" s="265" t="s">
        <v>119</v>
      </c>
      <c r="E10" s="265"/>
      <c r="F10" s="13"/>
      <c r="G10" s="265" t="s">
        <v>117</v>
      </c>
      <c r="H10" s="265"/>
      <c r="I10" s="13"/>
      <c r="J10" s="20"/>
      <c r="K10" s="19"/>
    </row>
    <row r="11" spans="4:11" s="7" customFormat="1" ht="12.75">
      <c r="D11" s="5" t="s">
        <v>30</v>
      </c>
      <c r="E11" s="5" t="s">
        <v>31</v>
      </c>
      <c r="F11" s="15"/>
      <c r="G11" s="5" t="s">
        <v>118</v>
      </c>
      <c r="H11" s="5" t="s">
        <v>31</v>
      </c>
      <c r="I11" s="15"/>
      <c r="J11" s="20"/>
      <c r="K11" s="12"/>
    </row>
    <row r="12" spans="4:11" s="7" customFormat="1" ht="12.75">
      <c r="D12" s="5" t="s">
        <v>32</v>
      </c>
      <c r="E12" s="5" t="s">
        <v>33</v>
      </c>
      <c r="F12" s="15"/>
      <c r="G12" s="5" t="s">
        <v>32</v>
      </c>
      <c r="H12" s="5" t="s">
        <v>34</v>
      </c>
      <c r="I12" s="15"/>
      <c r="J12" s="20"/>
      <c r="K12" s="12"/>
    </row>
    <row r="13" spans="4:11" s="7" customFormat="1" ht="12.75">
      <c r="D13" s="5" t="s">
        <v>35</v>
      </c>
      <c r="E13" s="5" t="s">
        <v>35</v>
      </c>
      <c r="F13" s="15"/>
      <c r="G13" s="5" t="s">
        <v>36</v>
      </c>
      <c r="H13" s="5" t="s">
        <v>37</v>
      </c>
      <c r="I13" s="15"/>
      <c r="J13" s="20"/>
      <c r="K13" s="12"/>
    </row>
    <row r="14" spans="4:11" s="7" customFormat="1" ht="12.75">
      <c r="D14" s="16">
        <v>39447</v>
      </c>
      <c r="E14" s="16">
        <v>39082</v>
      </c>
      <c r="F14" s="17"/>
      <c r="G14" s="16">
        <v>39447</v>
      </c>
      <c r="H14" s="16">
        <v>39082</v>
      </c>
      <c r="I14" s="17"/>
      <c r="J14" s="20"/>
      <c r="K14" s="17"/>
    </row>
    <row r="15" spans="4:11" s="7" customFormat="1" ht="12.75">
      <c r="D15" s="5" t="s">
        <v>38</v>
      </c>
      <c r="E15" s="5" t="s">
        <v>38</v>
      </c>
      <c r="F15" s="15"/>
      <c r="G15" s="5" t="s">
        <v>38</v>
      </c>
      <c r="H15" s="5" t="s">
        <v>38</v>
      </c>
      <c r="I15" s="15"/>
      <c r="J15" s="20"/>
      <c r="K15" s="12"/>
    </row>
    <row r="16" spans="4:11" s="7" customFormat="1" ht="12.75">
      <c r="D16" s="18"/>
      <c r="E16" s="12"/>
      <c r="F16" s="13"/>
      <c r="G16" s="18"/>
      <c r="H16" s="21"/>
      <c r="I16" s="13"/>
      <c r="J16" s="20"/>
      <c r="K16" s="18"/>
    </row>
    <row r="17" spans="2:11" s="7" customFormat="1" ht="12.75">
      <c r="B17" s="19" t="s">
        <v>39</v>
      </c>
      <c r="C17" s="19"/>
      <c r="D17" s="20">
        <v>14025824</v>
      </c>
      <c r="E17" s="20">
        <v>17361606</v>
      </c>
      <c r="F17" s="21"/>
      <c r="G17" s="20">
        <v>54893611</v>
      </c>
      <c r="H17" s="132">
        <v>56126537</v>
      </c>
      <c r="I17" s="21"/>
      <c r="J17" s="20"/>
      <c r="K17" s="131"/>
    </row>
    <row r="18" spans="2:11" s="7" customFormat="1" ht="12.75">
      <c r="B18" s="19"/>
      <c r="C18" s="19"/>
      <c r="D18" s="20"/>
      <c r="E18" s="20"/>
      <c r="F18" s="21"/>
      <c r="G18" s="20"/>
      <c r="H18" s="132"/>
      <c r="I18" s="21"/>
      <c r="J18" s="20"/>
      <c r="K18" s="131"/>
    </row>
    <row r="19" spans="2:11" s="7" customFormat="1" ht="12.75">
      <c r="B19" s="19" t="s">
        <v>127</v>
      </c>
      <c r="C19" s="19"/>
      <c r="D19" s="20">
        <v>-10908608</v>
      </c>
      <c r="E19" s="20">
        <v>-13165991</v>
      </c>
      <c r="F19" s="21"/>
      <c r="G19" s="20">
        <v>-40056704</v>
      </c>
      <c r="H19" s="132">
        <v>-38405426</v>
      </c>
      <c r="I19" s="21"/>
      <c r="J19" s="20"/>
      <c r="K19" s="131"/>
    </row>
    <row r="20" spans="2:11" s="7" customFormat="1" ht="12.75">
      <c r="B20" s="19"/>
      <c r="C20" s="19"/>
      <c r="D20" s="22"/>
      <c r="E20" s="22"/>
      <c r="F20" s="23"/>
      <c r="G20" s="22"/>
      <c r="H20" s="134"/>
      <c r="I20" s="23"/>
      <c r="J20" s="20"/>
      <c r="K20" s="131"/>
    </row>
    <row r="21" spans="2:11" s="7" customFormat="1" ht="12.75">
      <c r="B21" s="19" t="s">
        <v>158</v>
      </c>
      <c r="C21" s="19"/>
      <c r="D21" s="20">
        <f>SUM(D17:D20)</f>
        <v>3117216</v>
      </c>
      <c r="E21" s="20">
        <f>SUM(E17:E20)</f>
        <v>4195615</v>
      </c>
      <c r="F21" s="23"/>
      <c r="G21" s="20">
        <f>SUM(G17:G20)</f>
        <v>14836907</v>
      </c>
      <c r="H21" s="132">
        <f>SUM(H17:H20)</f>
        <v>17721111</v>
      </c>
      <c r="I21" s="23"/>
      <c r="J21" s="20"/>
      <c r="K21" s="131"/>
    </row>
    <row r="22" spans="2:11" s="7" customFormat="1" ht="12.75">
      <c r="B22" s="19"/>
      <c r="C22" s="19"/>
      <c r="D22" s="230"/>
      <c r="E22" s="230"/>
      <c r="F22" s="230"/>
      <c r="G22" s="230"/>
      <c r="H22" s="211"/>
      <c r="I22" s="23"/>
      <c r="J22" s="20"/>
      <c r="K22" s="131"/>
    </row>
    <row r="23" spans="2:11" s="7" customFormat="1" ht="12.75">
      <c r="B23" s="19" t="s">
        <v>157</v>
      </c>
      <c r="C23" s="19"/>
      <c r="D23" s="20">
        <v>140964</v>
      </c>
      <c r="E23" s="20">
        <v>184112</v>
      </c>
      <c r="F23" s="23"/>
      <c r="G23" s="20">
        <v>413512</v>
      </c>
      <c r="H23" s="132">
        <v>357517</v>
      </c>
      <c r="I23" s="23"/>
      <c r="J23" s="20"/>
      <c r="K23" s="131"/>
    </row>
    <row r="24" spans="2:11" s="7" customFormat="1" ht="12.75">
      <c r="B24" s="19"/>
      <c r="C24" s="19"/>
      <c r="D24" s="24"/>
      <c r="E24" s="24"/>
      <c r="F24" s="23"/>
      <c r="G24" s="24"/>
      <c r="H24" s="131"/>
      <c r="I24" s="23"/>
      <c r="J24" s="20"/>
      <c r="K24" s="131"/>
    </row>
    <row r="25" spans="2:11" s="7" customFormat="1" ht="12.75">
      <c r="B25" s="19" t="s">
        <v>156</v>
      </c>
      <c r="C25" s="19"/>
      <c r="D25" s="20">
        <v>-1302532</v>
      </c>
      <c r="E25" s="20">
        <v>-2248186</v>
      </c>
      <c r="F25" s="23"/>
      <c r="G25" s="20">
        <v>-6656028</v>
      </c>
      <c r="H25" s="131">
        <v>-9542760</v>
      </c>
      <c r="I25" s="23"/>
      <c r="J25" s="20"/>
      <c r="K25" s="131"/>
    </row>
    <row r="26" spans="2:11" s="7" customFormat="1" ht="12.75">
      <c r="B26" s="19"/>
      <c r="C26" s="19"/>
      <c r="D26" s="24"/>
      <c r="E26" s="24"/>
      <c r="F26" s="23"/>
      <c r="G26" s="24"/>
      <c r="H26" s="131"/>
      <c r="I26" s="23"/>
      <c r="J26" s="20"/>
      <c r="K26" s="131"/>
    </row>
    <row r="27" spans="2:11" s="7" customFormat="1" ht="12.75">
      <c r="B27" s="19" t="s">
        <v>155</v>
      </c>
      <c r="C27" s="19"/>
      <c r="D27" s="20">
        <v>-204193</v>
      </c>
      <c r="E27" s="20">
        <v>-206840</v>
      </c>
      <c r="F27" s="23"/>
      <c r="G27" s="20">
        <v>-853384</v>
      </c>
      <c r="H27" s="131">
        <v>-691626</v>
      </c>
      <c r="I27" s="23"/>
      <c r="J27" s="20"/>
      <c r="K27" s="131"/>
    </row>
    <row r="28" spans="2:11" s="7" customFormat="1" ht="12.75">
      <c r="B28" s="19"/>
      <c r="C28" s="19"/>
      <c r="D28" s="22"/>
      <c r="E28" s="22"/>
      <c r="F28" s="23"/>
      <c r="G28" s="22"/>
      <c r="H28" s="134"/>
      <c r="I28" s="23"/>
      <c r="J28" s="20"/>
      <c r="K28" s="131"/>
    </row>
    <row r="29" spans="2:11" s="7" customFormat="1" ht="12.75">
      <c r="B29" s="19" t="s">
        <v>114</v>
      </c>
      <c r="C29" s="19"/>
      <c r="D29" s="24">
        <f>SUM(D21:D28)</f>
        <v>1751455</v>
      </c>
      <c r="E29" s="24">
        <f>SUM(E21:E28)</f>
        <v>1924701</v>
      </c>
      <c r="F29" s="23"/>
      <c r="G29" s="24">
        <f>SUM(G21:G28)</f>
        <v>7741007</v>
      </c>
      <c r="H29" s="131">
        <f>SUM(H21:H28)</f>
        <v>7844242</v>
      </c>
      <c r="I29" s="23"/>
      <c r="J29" s="20"/>
      <c r="K29" s="131"/>
    </row>
    <row r="30" spans="2:11" s="7" customFormat="1" ht="12.75">
      <c r="B30" s="19"/>
      <c r="C30" s="19"/>
      <c r="D30" s="25"/>
      <c r="E30" s="25"/>
      <c r="F30" s="25"/>
      <c r="G30" s="25"/>
      <c r="H30" s="25"/>
      <c r="I30" s="23"/>
      <c r="J30" s="20"/>
      <c r="K30" s="131"/>
    </row>
    <row r="31" spans="2:11" s="7" customFormat="1" ht="12.75">
      <c r="B31" s="19" t="s">
        <v>125</v>
      </c>
      <c r="C31" s="19"/>
      <c r="D31" s="20">
        <v>-25810</v>
      </c>
      <c r="E31" s="20">
        <v>20120</v>
      </c>
      <c r="F31" s="23"/>
      <c r="G31" s="20">
        <v>-219234</v>
      </c>
      <c r="H31" s="131">
        <v>-610225</v>
      </c>
      <c r="I31" s="25"/>
      <c r="J31" s="20"/>
      <c r="K31" s="131"/>
    </row>
    <row r="32" spans="2:11" s="7" customFormat="1" ht="12.75">
      <c r="B32" s="19"/>
      <c r="C32" s="19"/>
      <c r="D32" s="22"/>
      <c r="E32" s="22"/>
      <c r="F32" s="23"/>
      <c r="G32" s="22"/>
      <c r="H32" s="134"/>
      <c r="I32" s="23"/>
      <c r="J32" s="20"/>
      <c r="K32" s="131"/>
    </row>
    <row r="33" spans="2:11" s="7" customFormat="1" ht="13.5" thickBot="1">
      <c r="B33" s="19" t="s">
        <v>126</v>
      </c>
      <c r="C33" s="19"/>
      <c r="D33" s="228">
        <f>SUM(D29:D32)</f>
        <v>1725645</v>
      </c>
      <c r="E33" s="228">
        <f>SUM(E29:E32)</f>
        <v>1944821</v>
      </c>
      <c r="F33" s="26"/>
      <c r="G33" s="228">
        <f>SUM(G29:G32)</f>
        <v>7521773</v>
      </c>
      <c r="H33" s="152">
        <f>SUM(H29:H32)</f>
        <v>7234017</v>
      </c>
      <c r="I33" s="26"/>
      <c r="J33" s="20"/>
      <c r="K33" s="131"/>
    </row>
    <row r="34" spans="2:11" s="7" customFormat="1" ht="13.5" thickTop="1">
      <c r="B34" s="19"/>
      <c r="C34" s="19"/>
      <c r="D34" s="26"/>
      <c r="E34" s="26"/>
      <c r="F34" s="26"/>
      <c r="G34" s="23"/>
      <c r="H34" s="23"/>
      <c r="I34" s="26"/>
      <c r="J34" s="20"/>
      <c r="K34" s="181"/>
    </row>
    <row r="35" spans="2:11" ht="12.75">
      <c r="B35" s="27" t="s">
        <v>154</v>
      </c>
      <c r="C35" s="27"/>
      <c r="D35" s="19"/>
      <c r="E35" s="19"/>
      <c r="F35" s="19"/>
      <c r="G35" s="19"/>
      <c r="H35" s="27"/>
      <c r="I35" s="28"/>
      <c r="K35" s="27"/>
    </row>
    <row r="36" spans="3:11" ht="12.75">
      <c r="C36" s="43" t="s">
        <v>212</v>
      </c>
      <c r="D36" s="231">
        <f>Summary!C18</f>
        <v>0.75</v>
      </c>
      <c r="E36" s="231">
        <f>Summary!D18</f>
        <v>1.01</v>
      </c>
      <c r="F36" s="232"/>
      <c r="G36" s="231">
        <f>Summary!F18</f>
        <v>3.6</v>
      </c>
      <c r="H36" s="30">
        <f>Summary!G18</f>
        <v>3.77</v>
      </c>
      <c r="I36" s="31"/>
      <c r="K36" s="30"/>
    </row>
    <row r="37" spans="3:11" s="33" customFormat="1" ht="13.5" thickBot="1">
      <c r="C37" s="43" t="s">
        <v>153</v>
      </c>
      <c r="D37" s="233" t="s">
        <v>40</v>
      </c>
      <c r="E37" s="233" t="s">
        <v>40</v>
      </c>
      <c r="F37" s="19"/>
      <c r="G37" s="233" t="s">
        <v>40</v>
      </c>
      <c r="H37" s="76" t="s">
        <v>40</v>
      </c>
      <c r="I37" s="32"/>
      <c r="J37" s="143"/>
      <c r="K37" s="75"/>
    </row>
    <row r="38" spans="3:11" s="33" customFormat="1" ht="29.25" customHeight="1" thickTop="1">
      <c r="C38" s="264"/>
      <c r="D38" s="264"/>
      <c r="E38" s="264"/>
      <c r="F38" s="264"/>
      <c r="G38" s="264"/>
      <c r="H38" s="264"/>
      <c r="I38" s="264"/>
      <c r="J38" s="143"/>
      <c r="K38" s="32"/>
    </row>
    <row r="39" spans="3:8" ht="12.75">
      <c r="C39" s="33"/>
      <c r="D39" s="231"/>
      <c r="E39" s="231"/>
      <c r="G39" s="231"/>
      <c r="H39" s="30"/>
    </row>
    <row r="40" spans="4:8" ht="12.75">
      <c r="D40" s="21"/>
      <c r="E40" s="21"/>
      <c r="G40" s="21"/>
      <c r="H40" s="177"/>
    </row>
    <row r="41" spans="3:8" ht="12.75">
      <c r="C41" s="139"/>
      <c r="D41" s="21"/>
      <c r="E41" s="21"/>
      <c r="G41" s="21"/>
      <c r="H41" s="177"/>
    </row>
    <row r="42" ht="12.75">
      <c r="C42" s="140"/>
    </row>
    <row r="43" ht="12.75">
      <c r="C43" s="140"/>
    </row>
    <row r="44" ht="12.75">
      <c r="C44" s="140"/>
    </row>
  </sheetData>
  <mergeCells count="9">
    <mergeCell ref="B1:H1"/>
    <mergeCell ref="B3:H3"/>
    <mergeCell ref="C38:I38"/>
    <mergeCell ref="B2:H2"/>
    <mergeCell ref="C5:H5"/>
    <mergeCell ref="D10:E10"/>
    <mergeCell ref="G10:H10"/>
    <mergeCell ref="B6:H6"/>
    <mergeCell ref="B7:H7"/>
  </mergeCells>
  <printOptions horizontalCentered="1"/>
  <pageMargins left="0.75" right="0.5" top="0.75" bottom="0.5" header="0.5" footer="0.5"/>
  <pageSetup horizontalDpi="300" verticalDpi="30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B1:H58"/>
  <sheetViews>
    <sheetView workbookViewId="0" topLeftCell="A1">
      <selection activeCell="E33" sqref="E33"/>
    </sheetView>
  </sheetViews>
  <sheetFormatPr defaultColWidth="9.140625" defaultRowHeight="12.75"/>
  <cols>
    <col min="1" max="1" width="1.7109375" style="7" customWidth="1"/>
    <col min="2" max="2" width="2.7109375" style="7" customWidth="1"/>
    <col min="3" max="3" width="37.00390625" style="7" customWidth="1"/>
    <col min="4" max="5" width="12.7109375" style="7" customWidth="1"/>
    <col min="6" max="6" width="19.28125" style="7" bestFit="1" customWidth="1"/>
    <col min="7" max="8" width="12.7109375" style="7" customWidth="1"/>
    <col min="9" max="16384" width="9.140625" style="7" customWidth="1"/>
  </cols>
  <sheetData>
    <row r="1" spans="2:8" ht="15.75">
      <c r="B1" s="259" t="s">
        <v>152</v>
      </c>
      <c r="C1" s="259"/>
      <c r="D1" s="259"/>
      <c r="E1" s="259"/>
      <c r="F1" s="259"/>
      <c r="G1" s="259"/>
      <c r="H1" s="259"/>
    </row>
    <row r="2" spans="2:8" ht="12.75">
      <c r="B2" s="263" t="s">
        <v>151</v>
      </c>
      <c r="C2" s="263"/>
      <c r="D2" s="263"/>
      <c r="E2" s="263"/>
      <c r="F2" s="263"/>
      <c r="G2" s="263"/>
      <c r="H2" s="263"/>
    </row>
    <row r="3" spans="2:8" ht="12.75">
      <c r="B3" s="260" t="s">
        <v>28</v>
      </c>
      <c r="C3" s="260"/>
      <c r="D3" s="260"/>
      <c r="E3" s="260"/>
      <c r="F3" s="260"/>
      <c r="G3" s="260"/>
      <c r="H3" s="260"/>
    </row>
    <row r="4" spans="3:7" ht="12.75">
      <c r="C4" s="11"/>
      <c r="D4" s="11"/>
      <c r="E4" s="11"/>
      <c r="F4" s="11"/>
      <c r="G4" s="11"/>
    </row>
    <row r="5" ht="12.75">
      <c r="E5" s="11"/>
    </row>
    <row r="6" spans="2:8" ht="12.75">
      <c r="B6" s="263" t="s">
        <v>56</v>
      </c>
      <c r="C6" s="263"/>
      <c r="D6" s="263"/>
      <c r="E6" s="263"/>
      <c r="F6" s="263"/>
      <c r="G6" s="263"/>
      <c r="H6" s="263"/>
    </row>
    <row r="7" spans="2:8" ht="12.75">
      <c r="B7" s="263" t="s">
        <v>248</v>
      </c>
      <c r="C7" s="263"/>
      <c r="D7" s="263"/>
      <c r="E7" s="263"/>
      <c r="F7" s="263"/>
      <c r="G7" s="263"/>
      <c r="H7" s="263"/>
    </row>
    <row r="8" spans="2:8" ht="12.75">
      <c r="B8" s="262" t="s">
        <v>29</v>
      </c>
      <c r="C8" s="262"/>
      <c r="D8" s="262"/>
      <c r="E8" s="262"/>
      <c r="F8" s="262"/>
      <c r="G8" s="262"/>
      <c r="H8" s="262"/>
    </row>
    <row r="9" spans="3:7" ht="12.75">
      <c r="C9" s="2"/>
      <c r="D9" s="2"/>
      <c r="E9" s="2"/>
      <c r="F9" s="2"/>
      <c r="G9" s="2"/>
    </row>
    <row r="10" spans="3:7" ht="12.75">
      <c r="C10" s="5"/>
      <c r="D10" s="5"/>
      <c r="E10" s="5"/>
      <c r="F10" s="5"/>
      <c r="G10" s="5"/>
    </row>
    <row r="11" spans="3:7" ht="12.75">
      <c r="C11" s="5"/>
      <c r="E11" s="263" t="s">
        <v>57</v>
      </c>
      <c r="F11" s="263"/>
      <c r="G11" s="5" t="s">
        <v>58</v>
      </c>
    </row>
    <row r="12" spans="3:8" ht="12.75">
      <c r="C12" s="5"/>
      <c r="D12" s="5" t="s">
        <v>128</v>
      </c>
      <c r="E12" s="5" t="s">
        <v>128</v>
      </c>
      <c r="F12" s="5" t="s">
        <v>199</v>
      </c>
      <c r="G12" s="5" t="s">
        <v>132</v>
      </c>
      <c r="H12" s="5"/>
    </row>
    <row r="13" spans="3:8" ht="12.75">
      <c r="C13" s="5"/>
      <c r="D13" s="5" t="s">
        <v>129</v>
      </c>
      <c r="E13" s="5" t="s">
        <v>130</v>
      </c>
      <c r="F13" s="2" t="s">
        <v>200</v>
      </c>
      <c r="G13" s="5" t="s">
        <v>131</v>
      </c>
      <c r="H13" s="5" t="s">
        <v>59</v>
      </c>
    </row>
    <row r="14" spans="3:8" ht="12.75">
      <c r="C14" s="5"/>
      <c r="D14" s="35" t="s">
        <v>38</v>
      </c>
      <c r="E14" s="35" t="s">
        <v>38</v>
      </c>
      <c r="F14" s="35" t="s">
        <v>38</v>
      </c>
      <c r="G14" s="35" t="s">
        <v>38</v>
      </c>
      <c r="H14" s="35" t="s">
        <v>38</v>
      </c>
    </row>
    <row r="15" ht="12.75">
      <c r="E15" s="36"/>
    </row>
    <row r="16" spans="2:5" ht="12.75">
      <c r="B16" s="64" t="s">
        <v>298</v>
      </c>
      <c r="C16" s="37"/>
      <c r="E16" s="36"/>
    </row>
    <row r="17" ht="12.75">
      <c r="E17" s="36"/>
    </row>
    <row r="18" spans="2:8" ht="12.75">
      <c r="B18" s="7" t="s">
        <v>211</v>
      </c>
      <c r="D18" s="20">
        <v>19166667</v>
      </c>
      <c r="E18" s="38">
        <v>1978308</v>
      </c>
      <c r="F18" s="20">
        <v>134892</v>
      </c>
      <c r="G18" s="20">
        <v>13248911</v>
      </c>
      <c r="H18" s="20">
        <f>SUM(D18:G18)</f>
        <v>34528778</v>
      </c>
    </row>
    <row r="19" spans="4:8" ht="12.75">
      <c r="D19" s="40"/>
      <c r="E19" s="20"/>
      <c r="F19" s="20"/>
      <c r="G19" s="20"/>
      <c r="H19" s="20"/>
    </row>
    <row r="20" spans="2:8" ht="12.75">
      <c r="B20" s="7" t="s">
        <v>219</v>
      </c>
      <c r="D20" s="40">
        <v>1469000</v>
      </c>
      <c r="E20" s="20">
        <v>2644200</v>
      </c>
      <c r="F20" s="20">
        <v>0</v>
      </c>
      <c r="G20" s="20">
        <v>0</v>
      </c>
      <c r="H20" s="20">
        <f>SUM(D20:G20)</f>
        <v>4113200</v>
      </c>
    </row>
    <row r="21" spans="4:8" ht="12.75">
      <c r="D21" s="40"/>
      <c r="E21" s="20"/>
      <c r="F21" s="20"/>
      <c r="G21" s="20"/>
      <c r="H21" s="20"/>
    </row>
    <row r="22" spans="2:8" ht="12.75">
      <c r="B22" s="7" t="s">
        <v>237</v>
      </c>
      <c r="D22" s="40">
        <v>2420624</v>
      </c>
      <c r="E22" s="20">
        <f>4115061</f>
        <v>4115061</v>
      </c>
      <c r="F22" s="20">
        <v>0</v>
      </c>
      <c r="G22" s="20">
        <v>0</v>
      </c>
      <c r="H22" s="20">
        <f>SUM(D22:G22)</f>
        <v>6535685</v>
      </c>
    </row>
    <row r="23" spans="4:8" ht="12.75">
      <c r="D23" s="40"/>
      <c r="E23" s="20"/>
      <c r="F23" s="20"/>
      <c r="G23" s="20"/>
      <c r="H23" s="20"/>
    </row>
    <row r="24" spans="2:8" ht="12.75">
      <c r="B24" s="7" t="s">
        <v>192</v>
      </c>
      <c r="D24" s="153">
        <v>0</v>
      </c>
      <c r="E24" s="154">
        <v>0</v>
      </c>
      <c r="F24" s="68">
        <v>-78945</v>
      </c>
      <c r="G24" s="68">
        <v>0</v>
      </c>
      <c r="H24" s="69">
        <f>SUM(D24:G24)</f>
        <v>-78945</v>
      </c>
    </row>
    <row r="25" spans="4:8" ht="12.75">
      <c r="D25" s="145"/>
      <c r="E25" s="39"/>
      <c r="F25" s="24"/>
      <c r="G25" s="24"/>
      <c r="H25" s="126"/>
    </row>
    <row r="26" spans="2:8" ht="12.75">
      <c r="B26" s="7" t="s">
        <v>252</v>
      </c>
      <c r="D26" s="145">
        <v>0</v>
      </c>
      <c r="E26" s="38">
        <v>-183796</v>
      </c>
      <c r="F26" s="24">
        <v>0</v>
      </c>
      <c r="G26" s="24">
        <v>0</v>
      </c>
      <c r="H26" s="126">
        <f>SUM(D26:G26)</f>
        <v>-183796</v>
      </c>
    </row>
    <row r="27" spans="4:8" ht="12.75">
      <c r="D27" s="145"/>
      <c r="E27" s="23"/>
      <c r="F27" s="23"/>
      <c r="G27" s="23"/>
      <c r="H27" s="146"/>
    </row>
    <row r="28" spans="2:8" ht="12.75">
      <c r="B28" s="7" t="s">
        <v>299</v>
      </c>
      <c r="D28" s="65">
        <v>0</v>
      </c>
      <c r="E28" s="66">
        <v>0</v>
      </c>
      <c r="F28" s="147">
        <v>0</v>
      </c>
      <c r="G28" s="22">
        <f>'Consolidated IS'!G33</f>
        <v>7521773</v>
      </c>
      <c r="H28" s="67">
        <f>SUM(D28:G28)</f>
        <v>7521773</v>
      </c>
    </row>
    <row r="29" spans="2:8" ht="12.75">
      <c r="B29" s="7" t="s">
        <v>185</v>
      </c>
      <c r="D29" s="155">
        <f>SUM(D24:D28)</f>
        <v>0</v>
      </c>
      <c r="E29" s="156">
        <f>SUM(E24:E28)</f>
        <v>-183796</v>
      </c>
      <c r="F29" s="156">
        <f>SUM(F24:F28)</f>
        <v>-78945</v>
      </c>
      <c r="G29" s="156">
        <f>SUM(G24:G28)</f>
        <v>7521773</v>
      </c>
      <c r="H29" s="157">
        <f>SUM(H24:H28)</f>
        <v>7259032</v>
      </c>
    </row>
    <row r="30" spans="4:8" ht="12.75">
      <c r="D30" s="24"/>
      <c r="E30" s="24"/>
      <c r="F30" s="24"/>
      <c r="G30" s="24"/>
      <c r="H30" s="24"/>
    </row>
    <row r="31" spans="2:8" ht="12.75">
      <c r="B31" s="137" t="s">
        <v>217</v>
      </c>
      <c r="D31" s="24">
        <v>0</v>
      </c>
      <c r="E31" s="24">
        <v>0</v>
      </c>
      <c r="F31" s="24">
        <v>0</v>
      </c>
      <c r="G31" s="24">
        <v>-1238140</v>
      </c>
      <c r="H31" s="20">
        <f>SUM(D31:G31)</f>
        <v>-1238140</v>
      </c>
    </row>
    <row r="32" spans="4:8" ht="12.75">
      <c r="D32" s="21"/>
      <c r="E32" s="39"/>
      <c r="F32" s="21"/>
      <c r="G32" s="20"/>
      <c r="H32" s="20"/>
    </row>
    <row r="33" spans="2:8" ht="13.5" thickBot="1">
      <c r="B33" s="3" t="s">
        <v>249</v>
      </c>
      <c r="C33" s="37"/>
      <c r="D33" s="124">
        <f>SUM(D18:D32)-D29</f>
        <v>23056291</v>
      </c>
      <c r="E33" s="124">
        <f>SUM(E18:E32)-E29</f>
        <v>8553773</v>
      </c>
      <c r="F33" s="124">
        <f>SUM(F18:F32)-F29</f>
        <v>55947</v>
      </c>
      <c r="G33" s="124">
        <f>SUM(G18:G32)-G29</f>
        <v>19532544</v>
      </c>
      <c r="H33" s="124">
        <f>SUM(H18:H32)-H29</f>
        <v>51198555</v>
      </c>
    </row>
    <row r="34" ht="12.75">
      <c r="E34" s="36"/>
    </row>
    <row r="35" ht="12.75">
      <c r="E35" s="36"/>
    </row>
    <row r="36" spans="5:6" ht="12.75">
      <c r="E36" s="36"/>
      <c r="F36" s="129"/>
    </row>
    <row r="37" ht="12.75">
      <c r="E37" s="36"/>
    </row>
    <row r="38" spans="2:5" ht="12.75">
      <c r="B38" s="64" t="s">
        <v>300</v>
      </c>
      <c r="C38" s="37"/>
      <c r="E38" s="36"/>
    </row>
    <row r="39" ht="12.75">
      <c r="E39" s="36"/>
    </row>
    <row r="40" spans="2:8" ht="12.75">
      <c r="B40" s="7" t="s">
        <v>147</v>
      </c>
      <c r="D40" s="132">
        <v>11500000</v>
      </c>
      <c r="E40" s="151">
        <v>9718685</v>
      </c>
      <c r="F40" s="132">
        <v>-247739</v>
      </c>
      <c r="G40" s="132">
        <v>8314894</v>
      </c>
      <c r="H40" s="20">
        <f>SUM(D40:G40)</f>
        <v>29285840</v>
      </c>
    </row>
    <row r="41" spans="4:8" ht="12.75">
      <c r="D41" s="40"/>
      <c r="E41" s="20"/>
      <c r="F41" s="20"/>
      <c r="G41" s="20"/>
      <c r="H41" s="20"/>
    </row>
    <row r="42" spans="2:8" ht="12.75">
      <c r="B42" s="7" t="s">
        <v>192</v>
      </c>
      <c r="D42" s="158">
        <v>0</v>
      </c>
      <c r="E42" s="159">
        <v>0</v>
      </c>
      <c r="F42" s="144">
        <v>382631</v>
      </c>
      <c r="G42" s="144">
        <v>0</v>
      </c>
      <c r="H42" s="69">
        <v>382631</v>
      </c>
    </row>
    <row r="43" spans="4:8" ht="12.75">
      <c r="D43" s="182"/>
      <c r="E43" s="183"/>
      <c r="F43" s="131"/>
      <c r="G43" s="131"/>
      <c r="H43" s="126"/>
    </row>
    <row r="44" spans="2:8" ht="12.75">
      <c r="B44" s="7" t="s">
        <v>252</v>
      </c>
      <c r="D44" s="182">
        <v>0</v>
      </c>
      <c r="E44" s="151">
        <v>-73710</v>
      </c>
      <c r="F44" s="131">
        <v>0</v>
      </c>
      <c r="G44" s="131">
        <v>0</v>
      </c>
      <c r="H44" s="126">
        <f>SUM(D44:G44)</f>
        <v>-73710</v>
      </c>
    </row>
    <row r="45" spans="4:8" ht="12.75">
      <c r="D45" s="125"/>
      <c r="E45" s="24"/>
      <c r="F45" s="24"/>
      <c r="G45" s="24"/>
      <c r="H45" s="126"/>
    </row>
    <row r="46" spans="2:8" ht="12.75">
      <c r="B46" s="7" t="s">
        <v>299</v>
      </c>
      <c r="D46" s="70">
        <v>0</v>
      </c>
      <c r="E46" s="22">
        <v>0</v>
      </c>
      <c r="F46" s="22">
        <v>0</v>
      </c>
      <c r="G46" s="22">
        <f>'Consolidated IS'!H33</f>
        <v>7234017</v>
      </c>
      <c r="H46" s="67">
        <f>SUM(D46:G46)</f>
        <v>7234017</v>
      </c>
    </row>
    <row r="47" spans="2:8" ht="12.75">
      <c r="B47" s="7" t="s">
        <v>185</v>
      </c>
      <c r="D47" s="155">
        <f>SUM(D42:D46)</f>
        <v>0</v>
      </c>
      <c r="E47" s="156">
        <f>SUM(E42:E46)</f>
        <v>-73710</v>
      </c>
      <c r="F47" s="156">
        <f>SUM(F42:F46)</f>
        <v>382631</v>
      </c>
      <c r="G47" s="156">
        <f>SUM(G42:G46)</f>
        <v>7234017</v>
      </c>
      <c r="H47" s="157">
        <f>SUM(H42:H46)</f>
        <v>7542938</v>
      </c>
    </row>
    <row r="48" spans="4:8" ht="12.75">
      <c r="D48" s="40"/>
      <c r="E48" s="20"/>
      <c r="F48" s="20"/>
      <c r="G48" s="20"/>
      <c r="H48" s="20"/>
    </row>
    <row r="49" spans="2:8" ht="12.75">
      <c r="B49" s="7" t="s">
        <v>251</v>
      </c>
      <c r="D49" s="40">
        <v>7666667</v>
      </c>
      <c r="E49" s="20">
        <v>-7666667</v>
      </c>
      <c r="F49" s="20">
        <v>0</v>
      </c>
      <c r="G49" s="20">
        <v>0</v>
      </c>
      <c r="H49" s="20">
        <f>SUM(D49:G49)</f>
        <v>0</v>
      </c>
    </row>
    <row r="50" spans="4:8" ht="12.75">
      <c r="D50" s="40"/>
      <c r="E50" s="20"/>
      <c r="F50" s="20"/>
      <c r="G50" s="20"/>
      <c r="H50" s="20"/>
    </row>
    <row r="51" spans="2:8" ht="12.75">
      <c r="B51" s="137" t="s">
        <v>213</v>
      </c>
      <c r="D51" s="40">
        <v>0</v>
      </c>
      <c r="E51" s="20">
        <v>0</v>
      </c>
      <c r="F51" s="20">
        <v>0</v>
      </c>
      <c r="G51" s="20">
        <v>-1150000</v>
      </c>
      <c r="H51" s="20">
        <f>SUM(D51:G51)</f>
        <v>-1150000</v>
      </c>
    </row>
    <row r="52" spans="2:8" ht="12.75">
      <c r="B52" s="137" t="s">
        <v>253</v>
      </c>
      <c r="D52" s="40">
        <v>0</v>
      </c>
      <c r="E52" s="20">
        <v>0</v>
      </c>
      <c r="F52" s="20">
        <v>0</v>
      </c>
      <c r="G52" s="20">
        <v>-1150000</v>
      </c>
      <c r="H52" s="20">
        <f>SUM(D52:G52)</f>
        <v>-1150000</v>
      </c>
    </row>
    <row r="53" spans="4:8" ht="12.75">
      <c r="D53" s="40"/>
      <c r="E53" s="20"/>
      <c r="F53" s="20"/>
      <c r="G53" s="20"/>
      <c r="H53" s="20"/>
    </row>
    <row r="54" spans="2:8" ht="13.5" thickBot="1">
      <c r="B54" s="3" t="s">
        <v>250</v>
      </c>
      <c r="C54" s="37"/>
      <c r="D54" s="57">
        <f>SUM(D40:D53)-D47</f>
        <v>19166667</v>
      </c>
      <c r="E54" s="57">
        <f>SUM(E40:E53)-E47</f>
        <v>1978308</v>
      </c>
      <c r="F54" s="57">
        <f>SUM(F40:F53)-F47</f>
        <v>134892</v>
      </c>
      <c r="G54" s="57">
        <f>SUM(G40:G53)-G47</f>
        <v>13248911</v>
      </c>
      <c r="H54" s="57">
        <f>SUM(H40:H53)-H47</f>
        <v>34528778</v>
      </c>
    </row>
    <row r="55" spans="4:6" ht="12.75">
      <c r="D55" s="41"/>
      <c r="F55" s="42"/>
    </row>
    <row r="56" spans="2:8" ht="12.75">
      <c r="B56" s="137" t="s">
        <v>216</v>
      </c>
      <c r="C56" s="266" t="s">
        <v>218</v>
      </c>
      <c r="D56" s="266"/>
      <c r="E56" s="266"/>
      <c r="F56" s="266"/>
      <c r="G56" s="266"/>
      <c r="H56" s="266"/>
    </row>
    <row r="57" spans="2:8" ht="12.75">
      <c r="B57" s="137" t="s">
        <v>214</v>
      </c>
      <c r="C57" s="266" t="s">
        <v>215</v>
      </c>
      <c r="D57" s="266"/>
      <c r="E57" s="266"/>
      <c r="F57" s="266"/>
      <c r="G57" s="266"/>
      <c r="H57" s="266"/>
    </row>
    <row r="58" spans="2:8" ht="12.75">
      <c r="B58" s="137" t="s">
        <v>254</v>
      </c>
      <c r="C58" s="266" t="s">
        <v>255</v>
      </c>
      <c r="D58" s="266"/>
      <c r="E58" s="266"/>
      <c r="F58" s="266"/>
      <c r="G58" s="266"/>
      <c r="H58" s="266"/>
    </row>
  </sheetData>
  <mergeCells count="10">
    <mergeCell ref="C58:H58"/>
    <mergeCell ref="C57:H57"/>
    <mergeCell ref="B1:H1"/>
    <mergeCell ref="B3:H3"/>
    <mergeCell ref="B2:H2"/>
    <mergeCell ref="C56:H56"/>
    <mergeCell ref="E11:F11"/>
    <mergeCell ref="B8:H8"/>
    <mergeCell ref="B6:H6"/>
    <mergeCell ref="B7:H7"/>
  </mergeCells>
  <printOptions horizontalCentered="1"/>
  <pageMargins left="0.75" right="0.5" top="1" bottom="0.5" header="0.5" footer="0.5"/>
  <pageSetup fitToHeight="1" fitToWidth="1" horizontalDpi="300" verticalDpi="300" orientation="portrait" paperSize="9" scale="81" r:id="rId2"/>
  <drawing r:id="rId1"/>
</worksheet>
</file>

<file path=xl/worksheets/sheet5.xml><?xml version="1.0" encoding="utf-8"?>
<worksheet xmlns="http://schemas.openxmlformats.org/spreadsheetml/2006/main" xmlns:r="http://schemas.openxmlformats.org/officeDocument/2006/relationships">
  <dimension ref="A1:H71"/>
  <sheetViews>
    <sheetView zoomScaleSheetLayoutView="75" workbookViewId="0" topLeftCell="A34">
      <selection activeCell="F20" sqref="F20"/>
    </sheetView>
  </sheetViews>
  <sheetFormatPr defaultColWidth="9.140625" defaultRowHeight="12.75"/>
  <cols>
    <col min="1" max="1" width="1.7109375" style="7" customWidth="1"/>
    <col min="2" max="2" width="2.7109375" style="7" customWidth="1"/>
    <col min="3" max="3" width="48.7109375" style="7" customWidth="1"/>
    <col min="4" max="5" width="17.7109375" style="7" customWidth="1"/>
    <col min="6" max="16384" width="9.140625" style="7" customWidth="1"/>
  </cols>
  <sheetData>
    <row r="1" spans="2:5" ht="15.75">
      <c r="B1" s="259" t="s">
        <v>152</v>
      </c>
      <c r="C1" s="259"/>
      <c r="D1" s="259"/>
      <c r="E1" s="259"/>
    </row>
    <row r="2" spans="2:5" ht="12.75">
      <c r="B2" s="263" t="s">
        <v>151</v>
      </c>
      <c r="C2" s="263"/>
      <c r="D2" s="263"/>
      <c r="E2" s="263"/>
    </row>
    <row r="3" spans="2:5" ht="12.75">
      <c r="B3" s="260" t="s">
        <v>28</v>
      </c>
      <c r="C3" s="260"/>
      <c r="D3" s="260"/>
      <c r="E3" s="260"/>
    </row>
    <row r="4" spans="2:5" ht="12.75">
      <c r="B4" s="263"/>
      <c r="C4" s="263"/>
      <c r="D4" s="263"/>
      <c r="E4" s="263"/>
    </row>
    <row r="5" spans="2:5" ht="12.75">
      <c r="B5" s="263" t="s">
        <v>271</v>
      </c>
      <c r="C5" s="263"/>
      <c r="D5" s="263"/>
      <c r="E5" s="263"/>
    </row>
    <row r="6" spans="1:7" ht="12.75">
      <c r="A6" s="6"/>
      <c r="B6" s="263" t="s">
        <v>248</v>
      </c>
      <c r="C6" s="263"/>
      <c r="D6" s="263"/>
      <c r="E6" s="263"/>
      <c r="F6" s="6"/>
      <c r="G6" s="6"/>
    </row>
    <row r="7" spans="2:8" ht="12.75">
      <c r="B7" s="262" t="s">
        <v>29</v>
      </c>
      <c r="C7" s="262"/>
      <c r="D7" s="262"/>
      <c r="E7" s="262"/>
      <c r="F7" s="184"/>
      <c r="G7" s="184"/>
      <c r="H7" s="184"/>
    </row>
    <row r="8" spans="2:5" ht="12.75">
      <c r="B8" s="179"/>
      <c r="C8" s="179"/>
      <c r="D8" s="225"/>
      <c r="E8" s="179"/>
    </row>
    <row r="9" spans="2:5" ht="12.75">
      <c r="B9" s="11"/>
      <c r="C9" s="11"/>
      <c r="D9" s="5" t="s">
        <v>268</v>
      </c>
      <c r="E9" s="2" t="s">
        <v>269</v>
      </c>
    </row>
    <row r="10" spans="2:5" ht="12.75">
      <c r="B10" s="5"/>
      <c r="C10" s="5"/>
      <c r="D10" s="5" t="s">
        <v>30</v>
      </c>
      <c r="E10" s="5" t="s">
        <v>31</v>
      </c>
    </row>
    <row r="11" spans="4:5" ht="12.75">
      <c r="D11" s="5" t="s">
        <v>32</v>
      </c>
      <c r="E11" s="5" t="s">
        <v>33</v>
      </c>
    </row>
    <row r="12" spans="4:5" ht="12.75">
      <c r="D12" s="5" t="s">
        <v>36</v>
      </c>
      <c r="E12" s="5" t="s">
        <v>37</v>
      </c>
    </row>
    <row r="13" spans="4:5" ht="12.75">
      <c r="D13" s="58">
        <f>'Consolidated IS'!G14</f>
        <v>39447</v>
      </c>
      <c r="E13" s="58">
        <f>'Consolidated IS'!H14</f>
        <v>39082</v>
      </c>
    </row>
    <row r="14" spans="4:5" ht="12.75">
      <c r="D14" s="59" t="s">
        <v>38</v>
      </c>
      <c r="E14" s="15" t="s">
        <v>38</v>
      </c>
    </row>
    <row r="15" spans="2:5" ht="12.75">
      <c r="B15" s="37" t="s">
        <v>262</v>
      </c>
      <c r="C15" s="37"/>
      <c r="D15" s="24"/>
      <c r="E15" s="24"/>
    </row>
    <row r="16" spans="3:5" ht="12.75">
      <c r="C16" s="60" t="s">
        <v>114</v>
      </c>
      <c r="D16" s="40">
        <f>'Consolidated IS'!G29</f>
        <v>7741007</v>
      </c>
      <c r="E16" s="40">
        <f>'Consolidated IS'!H29</f>
        <v>7844242</v>
      </c>
    </row>
    <row r="17" spans="4:5" ht="12.75">
      <c r="D17" s="24"/>
      <c r="E17" s="24"/>
    </row>
    <row r="18" spans="2:5" ht="12.75">
      <c r="B18" s="137" t="s">
        <v>149</v>
      </c>
      <c r="D18" s="24"/>
      <c r="E18" s="24"/>
    </row>
    <row r="19" spans="3:5" ht="12.75">
      <c r="C19" s="7" t="s">
        <v>202</v>
      </c>
      <c r="D19" s="24">
        <v>3888206</v>
      </c>
      <c r="E19" s="131">
        <v>2779642</v>
      </c>
    </row>
    <row r="20" spans="3:5" ht="12.75">
      <c r="C20" s="7" t="s">
        <v>144</v>
      </c>
      <c r="D20" s="24">
        <v>853384</v>
      </c>
      <c r="E20" s="131">
        <v>691626</v>
      </c>
    </row>
    <row r="21" spans="3:5" ht="12.75">
      <c r="C21" s="7" t="s">
        <v>279</v>
      </c>
      <c r="D21" s="24">
        <v>-139196</v>
      </c>
      <c r="E21" s="24">
        <v>-9602</v>
      </c>
    </row>
    <row r="22" spans="3:5" ht="12.75">
      <c r="C22" s="137" t="s">
        <v>221</v>
      </c>
      <c r="D22" s="24">
        <v>8001</v>
      </c>
      <c r="E22" s="24">
        <v>208</v>
      </c>
    </row>
    <row r="23" spans="3:5" ht="12.75">
      <c r="C23" s="7" t="s">
        <v>259</v>
      </c>
      <c r="D23" s="24">
        <v>423713</v>
      </c>
      <c r="E23" s="24">
        <v>357427</v>
      </c>
    </row>
    <row r="24" spans="3:5" ht="12.75">
      <c r="C24" s="7" t="s">
        <v>48</v>
      </c>
      <c r="D24" s="22">
        <v>-336232</v>
      </c>
      <c r="E24" s="134">
        <v>-156879</v>
      </c>
    </row>
    <row r="25" spans="2:5" ht="12.75">
      <c r="B25" s="7" t="s">
        <v>49</v>
      </c>
      <c r="D25" s="24">
        <f>SUM(D16:D24)</f>
        <v>12438883</v>
      </c>
      <c r="E25" s="63">
        <f>SUM(E16:E24)</f>
        <v>11506664</v>
      </c>
    </row>
    <row r="26" spans="4:5" ht="12.75">
      <c r="D26" s="24"/>
      <c r="E26" s="24"/>
    </row>
    <row r="27" spans="3:5" ht="12.75">
      <c r="C27" s="7" t="s">
        <v>260</v>
      </c>
      <c r="D27" s="24">
        <v>1146947</v>
      </c>
      <c r="E27" s="131">
        <v>1051277</v>
      </c>
    </row>
    <row r="28" spans="3:5" ht="12.75">
      <c r="C28" s="7" t="s">
        <v>280</v>
      </c>
      <c r="D28" s="24">
        <v>1148799</v>
      </c>
      <c r="E28" s="131">
        <v>-2029878</v>
      </c>
    </row>
    <row r="29" spans="3:5" ht="12.75">
      <c r="C29" s="7" t="s">
        <v>281</v>
      </c>
      <c r="D29" s="22">
        <v>-591359</v>
      </c>
      <c r="E29" s="134">
        <v>1673991</v>
      </c>
    </row>
    <row r="30" spans="2:5" ht="12.75">
      <c r="B30" s="7" t="s">
        <v>261</v>
      </c>
      <c r="D30" s="24">
        <f>SUM(D25:D29)</f>
        <v>14143270</v>
      </c>
      <c r="E30" s="63">
        <f>SUM(E25:E29)</f>
        <v>12202054</v>
      </c>
    </row>
    <row r="31" spans="3:5" ht="12.75">
      <c r="C31" s="137" t="s">
        <v>203</v>
      </c>
      <c r="D31" s="24">
        <v>305636.2</v>
      </c>
      <c r="E31" s="24">
        <v>0</v>
      </c>
    </row>
    <row r="32" spans="3:5" ht="12.75">
      <c r="C32" s="7" t="s">
        <v>50</v>
      </c>
      <c r="D32" s="24">
        <v>-638255</v>
      </c>
      <c r="E32" s="131">
        <v>-626340</v>
      </c>
    </row>
    <row r="33" spans="2:5" ht="12.75">
      <c r="B33" s="7" t="s">
        <v>143</v>
      </c>
      <c r="D33" s="68">
        <f>SUM(D30:D32)</f>
        <v>13810651.2</v>
      </c>
      <c r="E33" s="72">
        <f>SUM(E30:E32)</f>
        <v>11575714</v>
      </c>
    </row>
    <row r="34" spans="4:5" ht="12.75">
      <c r="D34" s="61"/>
      <c r="E34" s="61"/>
    </row>
    <row r="35" spans="2:5" ht="12.75">
      <c r="B35" s="37" t="s">
        <v>263</v>
      </c>
      <c r="D35" s="24"/>
      <c r="E35" s="24"/>
    </row>
    <row r="36" spans="3:5" ht="12.75">
      <c r="C36" s="7" t="s">
        <v>52</v>
      </c>
      <c r="D36" s="178">
        <v>-3246893</v>
      </c>
      <c r="E36" s="160">
        <v>-5631911</v>
      </c>
    </row>
    <row r="37" spans="3:5" ht="12.75">
      <c r="C37" s="7" t="s">
        <v>150</v>
      </c>
      <c r="D37" s="226">
        <f>-D24</f>
        <v>336232</v>
      </c>
      <c r="E37" s="53">
        <f>-E24</f>
        <v>156879</v>
      </c>
    </row>
    <row r="38" spans="3:5" ht="12.75">
      <c r="C38" s="7" t="s">
        <v>181</v>
      </c>
      <c r="D38" s="127">
        <v>357098</v>
      </c>
      <c r="E38" s="169">
        <v>42080</v>
      </c>
    </row>
    <row r="39" spans="2:5" ht="12.75">
      <c r="B39" s="7" t="s">
        <v>148</v>
      </c>
      <c r="D39" s="24">
        <f>SUM(D36:D38)</f>
        <v>-2553563</v>
      </c>
      <c r="E39" s="63">
        <f>SUM(E36:E38)</f>
        <v>-5432952</v>
      </c>
    </row>
    <row r="40" spans="4:5" ht="12.75">
      <c r="D40" s="24"/>
      <c r="E40" s="24"/>
    </row>
    <row r="41" spans="2:5" ht="12.75">
      <c r="B41" s="37" t="s">
        <v>264</v>
      </c>
      <c r="D41" s="61"/>
      <c r="E41" s="61"/>
    </row>
    <row r="42" spans="3:5" ht="12.75">
      <c r="C42" s="7" t="s">
        <v>51</v>
      </c>
      <c r="D42" s="71">
        <f>-D20</f>
        <v>-853384</v>
      </c>
      <c r="E42" s="71">
        <f>-E20</f>
        <v>-691626</v>
      </c>
    </row>
    <row r="43" spans="3:5" ht="12.75">
      <c r="C43" s="7" t="s">
        <v>73</v>
      </c>
      <c r="D43" s="53">
        <v>-2380173</v>
      </c>
      <c r="E43" s="53">
        <v>-1150000</v>
      </c>
    </row>
    <row r="44" spans="3:5" ht="12.75">
      <c r="C44" s="7" t="s">
        <v>256</v>
      </c>
      <c r="D44" s="53">
        <v>-183796</v>
      </c>
      <c r="E44" s="53">
        <v>-73710</v>
      </c>
    </row>
    <row r="45" spans="3:5" ht="12.75">
      <c r="C45" s="7" t="s">
        <v>222</v>
      </c>
      <c r="D45" s="53">
        <v>0</v>
      </c>
      <c r="E45" s="53">
        <v>2496000</v>
      </c>
    </row>
    <row r="46" spans="3:5" ht="12.75">
      <c r="C46" s="7" t="s">
        <v>239</v>
      </c>
      <c r="D46" s="227">
        <v>4113200</v>
      </c>
      <c r="E46" s="53">
        <v>0</v>
      </c>
    </row>
    <row r="47" spans="3:5" ht="12.75">
      <c r="C47" s="7" t="s">
        <v>10</v>
      </c>
      <c r="D47" s="53">
        <v>-905716</v>
      </c>
      <c r="E47" s="162">
        <v>-645945</v>
      </c>
    </row>
    <row r="48" spans="3:5" ht="12.75">
      <c r="C48" s="7" t="s">
        <v>9</v>
      </c>
      <c r="D48" s="53">
        <v>-3286814</v>
      </c>
      <c r="E48" s="170">
        <v>-3060510</v>
      </c>
    </row>
    <row r="49" spans="3:5" ht="12.75">
      <c r="C49" s="137" t="s">
        <v>4</v>
      </c>
      <c r="D49" s="127">
        <v>88000</v>
      </c>
      <c r="E49" s="127">
        <v>1163000</v>
      </c>
    </row>
    <row r="50" spans="2:5" ht="12.75">
      <c r="B50" s="7" t="s">
        <v>265</v>
      </c>
      <c r="D50" s="68">
        <f>SUM(D42:D49)</f>
        <v>-3408683</v>
      </c>
      <c r="E50" s="72">
        <f>SUM(E42:E49)</f>
        <v>-1962791</v>
      </c>
    </row>
    <row r="51" spans="4:5" ht="12.75">
      <c r="D51" s="24"/>
      <c r="E51" s="63"/>
    </row>
    <row r="52" spans="2:5" ht="12.75">
      <c r="B52" s="3" t="s">
        <v>266</v>
      </c>
      <c r="C52" s="3"/>
      <c r="D52" s="24">
        <f>D33+D39+D50</f>
        <v>7848405.199999999</v>
      </c>
      <c r="E52" s="24">
        <f>E33+E39+E50</f>
        <v>4179971</v>
      </c>
    </row>
    <row r="53" spans="2:5" ht="12.75">
      <c r="B53" s="3"/>
      <c r="C53" s="3"/>
      <c r="D53" s="24"/>
      <c r="E53" s="24"/>
    </row>
    <row r="54" spans="2:5" ht="12.75">
      <c r="B54" s="3" t="s">
        <v>267</v>
      </c>
      <c r="D54" s="24">
        <v>-353664</v>
      </c>
      <c r="E54" s="63">
        <v>-49591</v>
      </c>
    </row>
    <row r="55" spans="4:5" ht="12.75">
      <c r="D55" s="24"/>
      <c r="E55" s="24"/>
    </row>
    <row r="56" spans="2:5" ht="12.75">
      <c r="B56" s="3" t="s">
        <v>53</v>
      </c>
      <c r="C56" s="3"/>
      <c r="D56" s="24">
        <f>E58</f>
        <v>10263583</v>
      </c>
      <c r="E56" s="24">
        <v>6133203</v>
      </c>
    </row>
    <row r="57" spans="2:5" ht="12.75">
      <c r="B57" s="3"/>
      <c r="C57" s="3"/>
      <c r="D57" s="24"/>
      <c r="E57" s="24"/>
    </row>
    <row r="58" spans="2:5" ht="13.5" thickBot="1">
      <c r="B58" s="3" t="s">
        <v>54</v>
      </c>
      <c r="C58" s="3"/>
      <c r="D58" s="228">
        <f>SUM(D52:D57)</f>
        <v>17758324.2</v>
      </c>
      <c r="E58" s="128">
        <f>SUM(E52:E56)</f>
        <v>10263583</v>
      </c>
    </row>
    <row r="59" spans="2:5" ht="13.5" thickTop="1">
      <c r="B59" s="37"/>
      <c r="D59" s="61"/>
      <c r="E59" s="61"/>
    </row>
    <row r="60" spans="2:5" ht="12.75">
      <c r="B60" s="77" t="s">
        <v>55</v>
      </c>
      <c r="D60" s="61"/>
      <c r="E60" s="61"/>
    </row>
    <row r="61" spans="2:5" ht="12.75">
      <c r="B61" s="3" t="s">
        <v>257</v>
      </c>
      <c r="C61" s="3"/>
      <c r="D61" s="61">
        <v>0</v>
      </c>
      <c r="E61" s="63">
        <v>538332</v>
      </c>
    </row>
    <row r="62" spans="2:5" ht="12.75">
      <c r="B62" s="3" t="s">
        <v>258</v>
      </c>
      <c r="D62" s="24">
        <f>10934485</f>
        <v>10934485</v>
      </c>
      <c r="E62" s="63">
        <v>4473027</v>
      </c>
    </row>
    <row r="63" spans="2:5" ht="12.75">
      <c r="B63" s="7" t="s">
        <v>44</v>
      </c>
      <c r="D63" s="24">
        <f>'Balance Sheet'!C24-D62</f>
        <v>6823839</v>
      </c>
      <c r="E63" s="63">
        <v>5258278</v>
      </c>
    </row>
    <row r="64" spans="2:5" ht="12.75">
      <c r="B64" s="7" t="s">
        <v>182</v>
      </c>
      <c r="D64" s="22">
        <v>0</v>
      </c>
      <c r="E64" s="134">
        <v>-6054</v>
      </c>
    </row>
    <row r="65" spans="4:5" ht="13.5" thickBot="1">
      <c r="D65" s="228">
        <f>SUM(D61:D64)</f>
        <v>17758324</v>
      </c>
      <c r="E65" s="73">
        <f>SUM(E61:E64)</f>
        <v>10263583</v>
      </c>
    </row>
    <row r="66" spans="2:5" s="33" customFormat="1" ht="13.5" thickTop="1">
      <c r="B66" s="267"/>
      <c r="C66" s="268"/>
      <c r="D66" s="268"/>
      <c r="E66" s="268"/>
    </row>
    <row r="67" spans="2:5" ht="25.5" customHeight="1">
      <c r="B67" s="33"/>
      <c r="C67" s="33"/>
      <c r="D67" s="61"/>
      <c r="E67" s="61"/>
    </row>
    <row r="68" spans="4:5" ht="12.75">
      <c r="D68" s="24"/>
      <c r="E68" s="24"/>
    </row>
    <row r="69" ht="12.75">
      <c r="D69" s="34"/>
    </row>
    <row r="71" ht="12.75">
      <c r="D71" s="62"/>
    </row>
  </sheetData>
  <mergeCells count="8">
    <mergeCell ref="B5:E5"/>
    <mergeCell ref="B7:E7"/>
    <mergeCell ref="B66:E66"/>
    <mergeCell ref="B1:E1"/>
    <mergeCell ref="B3:E3"/>
    <mergeCell ref="B4:E4"/>
    <mergeCell ref="B6:E6"/>
    <mergeCell ref="B2:E2"/>
  </mergeCells>
  <printOptions horizontalCentered="1"/>
  <pageMargins left="1" right="0.5" top="1" bottom="0.5" header="0.5" footer="0.5"/>
  <pageSetup horizontalDpi="300" verticalDpi="300" orientation="portrait" paperSize="9" scale="80" r:id="rId1"/>
</worksheet>
</file>

<file path=xl/worksheets/sheet6.xml><?xml version="1.0" encoding="utf-8"?>
<worksheet xmlns="http://schemas.openxmlformats.org/spreadsheetml/2006/main" xmlns:r="http://schemas.openxmlformats.org/officeDocument/2006/relationships">
  <dimension ref="A1:J112"/>
  <sheetViews>
    <sheetView showGridLines="0" view="pageBreakPreview" zoomScaleSheetLayoutView="100" workbookViewId="0" topLeftCell="A1">
      <selection activeCell="F92" sqref="F92"/>
    </sheetView>
  </sheetViews>
  <sheetFormatPr defaultColWidth="9.140625" defaultRowHeight="12.75" customHeight="1"/>
  <cols>
    <col min="1" max="1" width="4.7109375" style="11" customWidth="1"/>
    <col min="2" max="2" width="5.7109375" style="7" customWidth="1"/>
    <col min="3" max="4" width="8.7109375" style="7" customWidth="1"/>
    <col min="5" max="7" width="15.7109375" style="7" customWidth="1"/>
    <col min="8" max="8" width="1.7109375" style="7" customWidth="1"/>
    <col min="9" max="10" width="15.7109375" style="7" customWidth="1"/>
    <col min="11" max="11" width="1.7109375" style="7" customWidth="1"/>
    <col min="12" max="16384" width="9.140625" style="7" customWidth="1"/>
  </cols>
  <sheetData>
    <row r="1" spans="1:10" ht="15.75">
      <c r="A1" s="256" t="s">
        <v>152</v>
      </c>
      <c r="B1" s="256"/>
      <c r="C1" s="256"/>
      <c r="D1" s="256"/>
      <c r="E1" s="256"/>
      <c r="F1" s="256"/>
      <c r="G1" s="256"/>
      <c r="H1" s="256"/>
      <c r="I1" s="256"/>
      <c r="J1" s="256"/>
    </row>
    <row r="2" spans="1:10" ht="12.75" customHeight="1">
      <c r="A2" s="257" t="s">
        <v>151</v>
      </c>
      <c r="B2" s="257"/>
      <c r="C2" s="257"/>
      <c r="D2" s="257"/>
      <c r="E2" s="257"/>
      <c r="F2" s="257"/>
      <c r="G2" s="257"/>
      <c r="H2" s="257"/>
      <c r="I2" s="257"/>
      <c r="J2" s="257"/>
    </row>
    <row r="3" spans="1:10" ht="12.75" customHeight="1">
      <c r="A3" s="255" t="s">
        <v>28</v>
      </c>
      <c r="B3" s="255"/>
      <c r="C3" s="255"/>
      <c r="D3" s="255"/>
      <c r="E3" s="255"/>
      <c r="F3" s="255"/>
      <c r="G3" s="255"/>
      <c r="H3" s="255"/>
      <c r="I3" s="255"/>
      <c r="J3" s="255"/>
    </row>
    <row r="4" spans="1:10" ht="12.75" customHeight="1">
      <c r="A4" s="78"/>
      <c r="B4" s="78"/>
      <c r="C4" s="78"/>
      <c r="D4" s="78"/>
      <c r="E4" s="78"/>
      <c r="F4" s="78"/>
      <c r="G4" s="78"/>
      <c r="H4" s="78"/>
      <c r="I4" s="78"/>
      <c r="J4" s="78"/>
    </row>
    <row r="5" spans="1:10" s="3" customFormat="1" ht="12.75" customHeight="1">
      <c r="A5" s="257" t="s">
        <v>272</v>
      </c>
      <c r="B5" s="257"/>
      <c r="C5" s="257"/>
      <c r="D5" s="257"/>
      <c r="E5" s="257"/>
      <c r="F5" s="257"/>
      <c r="G5" s="257"/>
      <c r="H5" s="257"/>
      <c r="I5" s="257"/>
      <c r="J5" s="257"/>
    </row>
    <row r="6" spans="1:10" s="3" customFormat="1" ht="12.75" customHeight="1">
      <c r="A6" s="2"/>
      <c r="B6" s="2"/>
      <c r="C6" s="2"/>
      <c r="D6" s="2"/>
      <c r="E6" s="2"/>
      <c r="F6" s="2"/>
      <c r="G6" s="2"/>
      <c r="H6" s="2"/>
      <c r="I6" s="2"/>
      <c r="J6" s="2"/>
    </row>
    <row r="7" spans="1:10" ht="12.75" customHeight="1">
      <c r="A7" s="103" t="s">
        <v>60</v>
      </c>
      <c r="B7" s="79" t="s">
        <v>61</v>
      </c>
      <c r="C7" s="80"/>
      <c r="D7" s="80"/>
      <c r="E7" s="80"/>
      <c r="F7" s="80"/>
      <c r="G7" s="80"/>
      <c r="H7" s="80"/>
      <c r="I7" s="80"/>
      <c r="J7" s="80"/>
    </row>
    <row r="8" spans="1:10" ht="12.75" customHeight="1">
      <c r="A8" s="87"/>
      <c r="B8" s="80"/>
      <c r="C8" s="80"/>
      <c r="D8" s="80"/>
      <c r="E8" s="80"/>
      <c r="F8" s="80"/>
      <c r="G8" s="80"/>
      <c r="H8" s="80"/>
      <c r="I8" s="80"/>
      <c r="J8" s="80"/>
    </row>
    <row r="9" spans="1:10" ht="12.75" customHeight="1">
      <c r="A9" s="103" t="s">
        <v>62</v>
      </c>
      <c r="B9" s="79" t="s">
        <v>22</v>
      </c>
      <c r="C9" s="80"/>
      <c r="D9" s="80"/>
      <c r="E9" s="80"/>
      <c r="F9" s="80"/>
      <c r="G9" s="80"/>
      <c r="H9" s="80"/>
      <c r="I9" s="80"/>
      <c r="J9" s="80"/>
    </row>
    <row r="10" spans="1:10" ht="12.75" customHeight="1">
      <c r="A10" s="87"/>
      <c r="B10" s="269" t="s">
        <v>244</v>
      </c>
      <c r="C10" s="269"/>
      <c r="D10" s="269"/>
      <c r="E10" s="269"/>
      <c r="F10" s="269"/>
      <c r="G10" s="269"/>
      <c r="H10" s="269"/>
      <c r="I10" s="269"/>
      <c r="J10" s="269"/>
    </row>
    <row r="11" spans="1:10" ht="12.75" customHeight="1">
      <c r="A11" s="87"/>
      <c r="B11" s="241"/>
      <c r="C11" s="241"/>
      <c r="D11" s="241"/>
      <c r="E11" s="241"/>
      <c r="F11" s="241"/>
      <c r="G11" s="241"/>
      <c r="H11" s="241"/>
      <c r="I11" s="241"/>
      <c r="J11" s="241"/>
    </row>
    <row r="12" spans="1:10" ht="26.25" customHeight="1">
      <c r="A12" s="87"/>
      <c r="B12" s="241"/>
      <c r="C12" s="241"/>
      <c r="D12" s="241"/>
      <c r="E12" s="241"/>
      <c r="F12" s="241"/>
      <c r="G12" s="241"/>
      <c r="H12" s="241"/>
      <c r="I12" s="241"/>
      <c r="J12" s="241"/>
    </row>
    <row r="13" spans="1:10" ht="12.75">
      <c r="A13" s="87"/>
      <c r="B13" s="116"/>
      <c r="C13" s="116"/>
      <c r="D13" s="116"/>
      <c r="E13" s="116"/>
      <c r="F13" s="116"/>
      <c r="G13" s="116"/>
      <c r="H13" s="116"/>
      <c r="I13" s="116"/>
      <c r="J13" s="116"/>
    </row>
    <row r="14" spans="1:10" ht="12.75" customHeight="1">
      <c r="A14" s="87"/>
      <c r="B14" s="269" t="s">
        <v>207</v>
      </c>
      <c r="C14" s="269"/>
      <c r="D14" s="269"/>
      <c r="E14" s="269"/>
      <c r="F14" s="269"/>
      <c r="G14" s="269"/>
      <c r="H14" s="269"/>
      <c r="I14" s="269"/>
      <c r="J14" s="269"/>
    </row>
    <row r="15" spans="1:10" ht="12.75" customHeight="1">
      <c r="A15" s="87"/>
      <c r="B15" s="269"/>
      <c r="C15" s="269"/>
      <c r="D15" s="269"/>
      <c r="E15" s="269"/>
      <c r="F15" s="269"/>
      <c r="G15" s="269"/>
      <c r="H15" s="269"/>
      <c r="I15" s="269"/>
      <c r="J15" s="269"/>
    </row>
    <row r="16" spans="1:10" ht="12.75" customHeight="1">
      <c r="A16" s="87"/>
      <c r="B16" s="81"/>
      <c r="C16" s="81"/>
      <c r="D16" s="81"/>
      <c r="E16" s="81"/>
      <c r="F16" s="81"/>
      <c r="G16" s="81"/>
      <c r="H16" s="81"/>
      <c r="I16" s="81"/>
      <c r="J16" s="81"/>
    </row>
    <row r="17" spans="1:10" ht="12.75" customHeight="1">
      <c r="A17" s="87"/>
      <c r="B17" s="269" t="s">
        <v>206</v>
      </c>
      <c r="C17" s="269"/>
      <c r="D17" s="269"/>
      <c r="E17" s="269"/>
      <c r="F17" s="269"/>
      <c r="G17" s="269"/>
      <c r="H17" s="269"/>
      <c r="I17" s="269"/>
      <c r="J17" s="269"/>
    </row>
    <row r="18" spans="1:10" ht="12.75" customHeight="1">
      <c r="A18" s="87"/>
      <c r="B18" s="269"/>
      <c r="C18" s="269"/>
      <c r="D18" s="269"/>
      <c r="E18" s="269"/>
      <c r="F18" s="269"/>
      <c r="G18" s="269"/>
      <c r="H18" s="269"/>
      <c r="I18" s="269"/>
      <c r="J18" s="269"/>
    </row>
    <row r="19" spans="1:10" ht="12.75" customHeight="1">
      <c r="A19" s="87"/>
      <c r="B19" s="242"/>
      <c r="C19" s="242"/>
      <c r="D19" s="242"/>
      <c r="E19" s="242"/>
      <c r="F19" s="242"/>
      <c r="G19" s="242"/>
      <c r="H19" s="242"/>
      <c r="I19" s="242"/>
      <c r="J19" s="242"/>
    </row>
    <row r="20" spans="1:10" ht="12.75" customHeight="1">
      <c r="A20" s="87"/>
      <c r="B20" s="242"/>
      <c r="C20" s="242"/>
      <c r="D20" s="242"/>
      <c r="E20" s="242"/>
      <c r="F20" s="242"/>
      <c r="G20" s="242"/>
      <c r="H20" s="242"/>
      <c r="I20" s="242"/>
      <c r="J20" s="242"/>
    </row>
    <row r="21" spans="1:10" ht="12.75" customHeight="1">
      <c r="A21" s="87"/>
      <c r="B21" s="81"/>
      <c r="C21" s="81"/>
      <c r="D21" s="81"/>
      <c r="E21" s="81"/>
      <c r="F21" s="81"/>
      <c r="G21" s="81"/>
      <c r="H21" s="81"/>
      <c r="I21" s="81"/>
      <c r="J21" s="81"/>
    </row>
    <row r="22" spans="1:10" ht="12.75" customHeight="1">
      <c r="A22" s="103" t="s">
        <v>63</v>
      </c>
      <c r="B22" s="79" t="s">
        <v>25</v>
      </c>
      <c r="C22" s="80"/>
      <c r="D22" s="80"/>
      <c r="E22" s="80"/>
      <c r="F22" s="80"/>
      <c r="G22" s="80"/>
      <c r="H22" s="80"/>
      <c r="I22" s="80"/>
      <c r="J22" s="80"/>
    </row>
    <row r="23" spans="1:10" ht="12.75" customHeight="1">
      <c r="A23" s="87"/>
      <c r="B23" s="269" t="s">
        <v>208</v>
      </c>
      <c r="C23" s="269"/>
      <c r="D23" s="269"/>
      <c r="E23" s="269"/>
      <c r="F23" s="269"/>
      <c r="G23" s="269"/>
      <c r="H23" s="269"/>
      <c r="I23" s="269"/>
      <c r="J23" s="269"/>
    </row>
    <row r="24" spans="1:10" ht="12.75" customHeight="1">
      <c r="A24" s="87"/>
      <c r="B24" s="269"/>
      <c r="C24" s="269"/>
      <c r="D24" s="269"/>
      <c r="E24" s="269"/>
      <c r="F24" s="269"/>
      <c r="G24" s="269"/>
      <c r="H24" s="269"/>
      <c r="I24" s="269"/>
      <c r="J24" s="269"/>
    </row>
    <row r="25" spans="1:10" ht="12.75" customHeight="1">
      <c r="A25" s="87"/>
      <c r="B25" s="80"/>
      <c r="C25" s="80"/>
      <c r="D25" s="80"/>
      <c r="E25" s="80"/>
      <c r="F25" s="80"/>
      <c r="G25" s="80"/>
      <c r="H25" s="80"/>
      <c r="I25" s="80"/>
      <c r="J25" s="80"/>
    </row>
    <row r="26" spans="1:10" ht="12.75" customHeight="1">
      <c r="A26" s="103" t="s">
        <v>64</v>
      </c>
      <c r="B26" s="79" t="s">
        <v>65</v>
      </c>
      <c r="C26" s="80"/>
      <c r="D26" s="80"/>
      <c r="E26" s="80"/>
      <c r="F26" s="80"/>
      <c r="G26" s="80"/>
      <c r="H26" s="80"/>
      <c r="I26" s="80"/>
      <c r="J26" s="80"/>
    </row>
    <row r="27" spans="1:10" ht="12.75" customHeight="1">
      <c r="A27" s="87"/>
      <c r="B27" s="80" t="s">
        <v>23</v>
      </c>
      <c r="C27" s="80"/>
      <c r="D27" s="80"/>
      <c r="E27" s="80"/>
      <c r="F27" s="80"/>
      <c r="G27" s="80"/>
      <c r="H27" s="80"/>
      <c r="I27" s="80"/>
      <c r="J27" s="80"/>
    </row>
    <row r="28" spans="1:10" ht="12.75" customHeight="1">
      <c r="A28" s="87"/>
      <c r="B28" s="80"/>
      <c r="C28" s="80"/>
      <c r="D28" s="80"/>
      <c r="E28" s="80"/>
      <c r="F28" s="80"/>
      <c r="G28" s="80"/>
      <c r="H28" s="80"/>
      <c r="I28" s="80"/>
      <c r="J28" s="80"/>
    </row>
    <row r="29" spans="1:10" ht="12.75" customHeight="1">
      <c r="A29" s="103" t="s">
        <v>66</v>
      </c>
      <c r="B29" s="79" t="s">
        <v>67</v>
      </c>
      <c r="C29" s="80"/>
      <c r="D29" s="80"/>
      <c r="E29" s="80"/>
      <c r="F29" s="80"/>
      <c r="G29" s="80"/>
      <c r="H29" s="80"/>
      <c r="I29" s="80"/>
      <c r="J29" s="80"/>
    </row>
    <row r="30" spans="1:10" ht="12.75" customHeight="1">
      <c r="A30" s="87"/>
      <c r="B30" s="269" t="s">
        <v>24</v>
      </c>
      <c r="C30" s="269"/>
      <c r="D30" s="269"/>
      <c r="E30" s="269"/>
      <c r="F30" s="269"/>
      <c r="G30" s="269"/>
      <c r="H30" s="269"/>
      <c r="I30" s="269"/>
      <c r="J30" s="269"/>
    </row>
    <row r="31" spans="1:10" ht="12.75" customHeight="1">
      <c r="A31" s="87"/>
      <c r="B31" s="269"/>
      <c r="C31" s="269"/>
      <c r="D31" s="269"/>
      <c r="E31" s="269"/>
      <c r="F31" s="269"/>
      <c r="G31" s="269"/>
      <c r="H31" s="269"/>
      <c r="I31" s="269"/>
      <c r="J31" s="269"/>
    </row>
    <row r="32" spans="1:10" ht="12.75" customHeight="1">
      <c r="A32" s="87"/>
      <c r="B32" s="80"/>
      <c r="C32" s="80"/>
      <c r="D32" s="80"/>
      <c r="E32" s="80"/>
      <c r="F32" s="80"/>
      <c r="G32" s="80"/>
      <c r="H32" s="80"/>
      <c r="I32" s="80"/>
      <c r="J32" s="80"/>
    </row>
    <row r="33" spans="1:10" ht="12.75" customHeight="1">
      <c r="A33" s="103" t="s">
        <v>68</v>
      </c>
      <c r="B33" s="79" t="s">
        <v>69</v>
      </c>
      <c r="C33" s="80"/>
      <c r="D33" s="80"/>
      <c r="E33" s="80"/>
      <c r="F33" s="80"/>
      <c r="G33" s="80"/>
      <c r="H33" s="80"/>
      <c r="I33" s="80"/>
      <c r="J33" s="80"/>
    </row>
    <row r="34" spans="1:10" ht="12.75" customHeight="1">
      <c r="A34" s="87"/>
      <c r="B34" s="269" t="s">
        <v>26</v>
      </c>
      <c r="C34" s="269"/>
      <c r="D34" s="269"/>
      <c r="E34" s="269"/>
      <c r="F34" s="269"/>
      <c r="G34" s="269"/>
      <c r="H34" s="269"/>
      <c r="I34" s="269"/>
      <c r="J34" s="269"/>
    </row>
    <row r="35" spans="1:10" ht="12.75" customHeight="1">
      <c r="A35" s="87"/>
      <c r="B35" s="269"/>
      <c r="C35" s="269"/>
      <c r="D35" s="269"/>
      <c r="E35" s="269"/>
      <c r="F35" s="269"/>
      <c r="G35" s="269"/>
      <c r="H35" s="269"/>
      <c r="I35" s="269"/>
      <c r="J35" s="269"/>
    </row>
    <row r="36" spans="1:10" ht="12.75" customHeight="1">
      <c r="A36" s="87"/>
      <c r="B36" s="82"/>
      <c r="C36" s="82"/>
      <c r="D36" s="82"/>
      <c r="E36" s="82"/>
      <c r="F36" s="82"/>
      <c r="G36" s="82"/>
      <c r="H36" s="82"/>
      <c r="I36" s="82"/>
      <c r="J36" s="82"/>
    </row>
    <row r="37" spans="1:10" ht="12.75" customHeight="1">
      <c r="A37" s="103" t="s">
        <v>70</v>
      </c>
      <c r="B37" s="83" t="s">
        <v>71</v>
      </c>
      <c r="C37" s="80"/>
      <c r="D37" s="80"/>
      <c r="E37" s="80"/>
      <c r="F37" s="80"/>
      <c r="G37" s="80"/>
      <c r="H37" s="80"/>
      <c r="I37" s="80"/>
      <c r="J37" s="80"/>
    </row>
    <row r="38" spans="1:10" ht="12.75" customHeight="1">
      <c r="A38" s="103"/>
      <c r="B38" s="270" t="s">
        <v>243</v>
      </c>
      <c r="C38" s="270"/>
      <c r="D38" s="270"/>
      <c r="E38" s="270"/>
      <c r="F38" s="270"/>
      <c r="G38" s="270"/>
      <c r="H38" s="270"/>
      <c r="I38" s="270"/>
      <c r="J38" s="270"/>
    </row>
    <row r="39" spans="1:10" ht="12.75" customHeight="1">
      <c r="A39" s="103"/>
      <c r="B39" s="270"/>
      <c r="C39" s="270"/>
      <c r="D39" s="270"/>
      <c r="E39" s="270"/>
      <c r="F39" s="270"/>
      <c r="G39" s="270"/>
      <c r="H39" s="270"/>
      <c r="I39" s="270"/>
      <c r="J39" s="270"/>
    </row>
    <row r="40" spans="1:10" ht="12.75" customHeight="1">
      <c r="A40" s="103"/>
      <c r="B40" s="270"/>
      <c r="C40" s="270"/>
      <c r="D40" s="270"/>
      <c r="E40" s="270"/>
      <c r="F40" s="270"/>
      <c r="G40" s="270"/>
      <c r="H40" s="270"/>
      <c r="I40" s="270"/>
      <c r="J40" s="270"/>
    </row>
    <row r="41" spans="1:10" ht="12.75" customHeight="1">
      <c r="A41" s="103"/>
      <c r="B41" s="180"/>
      <c r="C41" s="180"/>
      <c r="D41" s="180"/>
      <c r="E41" s="180"/>
      <c r="F41" s="180"/>
      <c r="G41" s="180"/>
      <c r="H41" s="180"/>
      <c r="I41" s="180"/>
      <c r="J41" s="180"/>
    </row>
    <row r="42" spans="1:10" ht="12.75" customHeight="1">
      <c r="A42" s="103"/>
      <c r="B42" s="271" t="s">
        <v>240</v>
      </c>
      <c r="C42" s="271"/>
      <c r="D42" s="271"/>
      <c r="E42" s="271"/>
      <c r="F42" s="271"/>
      <c r="G42" s="271"/>
      <c r="H42" s="271"/>
      <c r="I42" s="271"/>
      <c r="J42" s="271"/>
    </row>
    <row r="43" spans="1:10" ht="12.75" customHeight="1">
      <c r="A43" s="103"/>
      <c r="B43" s="271"/>
      <c r="C43" s="271"/>
      <c r="D43" s="271"/>
      <c r="E43" s="271"/>
      <c r="F43" s="271"/>
      <c r="G43" s="271"/>
      <c r="H43" s="271"/>
      <c r="I43" s="271"/>
      <c r="J43" s="271"/>
    </row>
    <row r="44" spans="1:10" ht="12.75" customHeight="1">
      <c r="A44" s="103"/>
      <c r="B44" s="271"/>
      <c r="C44" s="271"/>
      <c r="D44" s="271"/>
      <c r="E44" s="271"/>
      <c r="F44" s="271"/>
      <c r="G44" s="271"/>
      <c r="H44" s="271"/>
      <c r="I44" s="271"/>
      <c r="J44" s="271"/>
    </row>
    <row r="45" spans="1:10" s="84" customFormat="1" ht="12.75" customHeight="1">
      <c r="A45" s="103"/>
      <c r="B45" s="269" t="s">
        <v>223</v>
      </c>
      <c r="C45" s="269"/>
      <c r="D45" s="269"/>
      <c r="E45" s="269"/>
      <c r="F45" s="269"/>
      <c r="G45" s="269"/>
      <c r="H45" s="269"/>
      <c r="I45" s="269"/>
      <c r="J45" s="269"/>
    </row>
    <row r="46" spans="1:10" s="84" customFormat="1" ht="12.75" customHeight="1">
      <c r="A46" s="103"/>
      <c r="B46" s="269"/>
      <c r="C46" s="269"/>
      <c r="D46" s="269"/>
      <c r="E46" s="269"/>
      <c r="F46" s="269"/>
      <c r="G46" s="269"/>
      <c r="H46" s="269"/>
      <c r="I46" s="269"/>
      <c r="J46" s="269"/>
    </row>
    <row r="47" spans="1:10" s="84" customFormat="1" ht="12.75" customHeight="1">
      <c r="A47" s="103"/>
      <c r="B47" s="108"/>
      <c r="C47" s="108"/>
      <c r="D47" s="108"/>
      <c r="E47" s="108"/>
      <c r="F47" s="108"/>
      <c r="G47" s="108"/>
      <c r="H47" s="108"/>
      <c r="I47" s="108"/>
      <c r="J47" s="108"/>
    </row>
    <row r="48" spans="1:10" ht="12.75" customHeight="1">
      <c r="A48" s="103" t="s">
        <v>72</v>
      </c>
      <c r="B48" s="79" t="s">
        <v>73</v>
      </c>
      <c r="C48" s="80"/>
      <c r="D48" s="80"/>
      <c r="E48" s="80"/>
      <c r="F48" s="80"/>
      <c r="G48" s="80"/>
      <c r="H48" s="80"/>
      <c r="I48" s="80"/>
      <c r="J48" s="80"/>
    </row>
    <row r="49" spans="1:10" ht="12.75" customHeight="1">
      <c r="A49" s="103"/>
      <c r="B49" s="239" t="s">
        <v>209</v>
      </c>
      <c r="C49" s="239"/>
      <c r="D49" s="239"/>
      <c r="E49" s="239"/>
      <c r="F49" s="239"/>
      <c r="G49" s="239"/>
      <c r="H49" s="239"/>
      <c r="I49" s="239"/>
      <c r="J49" s="239"/>
    </row>
    <row r="50" spans="1:10" ht="12.75" customHeight="1">
      <c r="A50" s="103"/>
      <c r="B50" s="239"/>
      <c r="C50" s="239"/>
      <c r="D50" s="239"/>
      <c r="E50" s="239"/>
      <c r="F50" s="239"/>
      <c r="G50" s="239"/>
      <c r="H50" s="239"/>
      <c r="I50" s="239"/>
      <c r="J50" s="239"/>
    </row>
    <row r="51" spans="1:10" ht="12.75" customHeight="1">
      <c r="A51" s="103"/>
      <c r="B51" s="239"/>
      <c r="C51" s="239"/>
      <c r="D51" s="239"/>
      <c r="E51" s="239"/>
      <c r="F51" s="239"/>
      <c r="G51" s="239"/>
      <c r="H51" s="239"/>
      <c r="I51" s="239"/>
      <c r="J51" s="239"/>
    </row>
    <row r="52" spans="1:10" ht="12.75" customHeight="1">
      <c r="A52" s="103"/>
      <c r="B52" s="138"/>
      <c r="C52" s="138"/>
      <c r="D52" s="138"/>
      <c r="E52" s="138"/>
      <c r="F52" s="138"/>
      <c r="G52" s="138"/>
      <c r="H52" s="138"/>
      <c r="I52" s="138"/>
      <c r="J52" s="138"/>
    </row>
    <row r="53" spans="1:10" ht="12.75" customHeight="1">
      <c r="A53" s="103"/>
      <c r="B53" s="239" t="s">
        <v>1</v>
      </c>
      <c r="C53" s="239"/>
      <c r="D53" s="239"/>
      <c r="E53" s="239"/>
      <c r="F53" s="239"/>
      <c r="G53" s="239"/>
      <c r="H53" s="239"/>
      <c r="I53" s="239"/>
      <c r="J53" s="239"/>
    </row>
    <row r="54" spans="1:10" ht="12.75">
      <c r="A54" s="103"/>
      <c r="B54" s="239"/>
      <c r="C54" s="239"/>
      <c r="D54" s="239"/>
      <c r="E54" s="239"/>
      <c r="F54" s="239"/>
      <c r="G54" s="239"/>
      <c r="H54" s="239"/>
      <c r="I54" s="239"/>
      <c r="J54" s="239"/>
    </row>
    <row r="55" spans="1:10" ht="12.75">
      <c r="A55" s="103"/>
      <c r="B55" s="239"/>
      <c r="C55" s="239"/>
      <c r="D55" s="239"/>
      <c r="E55" s="239"/>
      <c r="F55" s="239"/>
      <c r="G55" s="239"/>
      <c r="H55" s="239"/>
      <c r="I55" s="239"/>
      <c r="J55" s="239"/>
    </row>
    <row r="56" spans="1:10" ht="12.75">
      <c r="A56" s="103"/>
      <c r="B56" s="82"/>
      <c r="C56" s="82"/>
      <c r="D56" s="82"/>
      <c r="E56" s="82"/>
      <c r="F56" s="82"/>
      <c r="G56" s="82"/>
      <c r="H56" s="82"/>
      <c r="I56" s="82"/>
      <c r="J56" s="82"/>
    </row>
    <row r="57" spans="1:10" ht="12.75" customHeight="1">
      <c r="A57" s="103" t="s">
        <v>74</v>
      </c>
      <c r="B57" s="79" t="s">
        <v>27</v>
      </c>
      <c r="C57" s="80"/>
      <c r="D57" s="80"/>
      <c r="E57" s="80"/>
      <c r="F57" s="80"/>
      <c r="G57" s="80"/>
      <c r="H57" s="80"/>
      <c r="I57" s="80"/>
      <c r="J57" s="80"/>
    </row>
    <row r="58" spans="1:10" ht="12.75" customHeight="1">
      <c r="A58" s="103"/>
      <c r="B58" s="105" t="s">
        <v>224</v>
      </c>
      <c r="C58" s="80"/>
      <c r="D58" s="80"/>
      <c r="E58" s="80"/>
      <c r="F58" s="80"/>
      <c r="G58" s="80"/>
      <c r="H58" s="80"/>
      <c r="I58" s="80"/>
      <c r="J58" s="80"/>
    </row>
    <row r="59" spans="1:10" ht="12.75" customHeight="1">
      <c r="A59" s="103"/>
      <c r="B59" s="79"/>
      <c r="C59" s="80"/>
      <c r="D59" s="80"/>
      <c r="E59" s="80"/>
      <c r="F59" s="80"/>
      <c r="G59" s="80"/>
      <c r="H59" s="80"/>
      <c r="I59" s="80"/>
      <c r="J59" s="80"/>
    </row>
    <row r="60" spans="1:10" ht="12.75" customHeight="1">
      <c r="A60" s="87"/>
      <c r="B60" s="272" t="s">
        <v>225</v>
      </c>
      <c r="C60" s="272"/>
      <c r="D60" s="272"/>
      <c r="E60" s="272"/>
      <c r="F60" s="272"/>
      <c r="G60" s="272"/>
      <c r="H60" s="272"/>
      <c r="I60" s="272"/>
      <c r="J60" s="272"/>
    </row>
    <row r="61" spans="1:10" ht="12.75" customHeight="1">
      <c r="A61" s="87"/>
      <c r="B61" s="273"/>
      <c r="C61" s="273"/>
      <c r="D61" s="273"/>
      <c r="E61" s="273"/>
      <c r="F61" s="273"/>
      <c r="G61" s="273"/>
      <c r="H61" s="273"/>
      <c r="I61" s="273"/>
      <c r="J61" s="273"/>
    </row>
    <row r="62" spans="1:10" ht="12.75" customHeight="1">
      <c r="A62" s="87"/>
      <c r="B62" s="274"/>
      <c r="C62" s="274"/>
      <c r="D62" s="274"/>
      <c r="E62" s="274"/>
      <c r="F62" s="274"/>
      <c r="G62" s="274"/>
      <c r="H62" s="274"/>
      <c r="I62" s="274"/>
      <c r="J62" s="274"/>
    </row>
    <row r="63" spans="1:10" ht="12.75" customHeight="1">
      <c r="A63" s="87"/>
      <c r="B63" s="274"/>
      <c r="C63" s="274"/>
      <c r="D63" s="274"/>
      <c r="E63" s="274"/>
      <c r="F63" s="274"/>
      <c r="G63" s="274"/>
      <c r="H63" s="274"/>
      <c r="I63" s="274"/>
      <c r="J63" s="274"/>
    </row>
    <row r="64" spans="1:10" ht="12.75" customHeight="1">
      <c r="A64" s="87"/>
      <c r="B64" s="274"/>
      <c r="C64" s="274"/>
      <c r="D64" s="274"/>
      <c r="E64" s="274"/>
      <c r="F64" s="274"/>
      <c r="G64" s="274"/>
      <c r="H64" s="274"/>
      <c r="I64" s="274"/>
      <c r="J64" s="274"/>
    </row>
    <row r="65" spans="1:10" ht="12.75" customHeight="1">
      <c r="A65" s="87"/>
      <c r="B65" s="274"/>
      <c r="C65" s="274"/>
      <c r="D65" s="274"/>
      <c r="E65" s="274"/>
      <c r="F65" s="274"/>
      <c r="G65" s="274"/>
      <c r="H65" s="274"/>
      <c r="I65" s="274"/>
      <c r="J65" s="274"/>
    </row>
    <row r="66" spans="1:10" ht="12.75" customHeight="1">
      <c r="A66" s="87"/>
      <c r="B66" s="165"/>
      <c r="C66" s="165"/>
      <c r="D66" s="165"/>
      <c r="E66" s="165"/>
      <c r="F66" s="165"/>
      <c r="G66" s="165"/>
      <c r="H66" s="165"/>
      <c r="I66" s="165"/>
      <c r="J66" s="165"/>
    </row>
    <row r="67" spans="1:10" ht="12.75" customHeight="1">
      <c r="A67" s="103" t="s">
        <v>74</v>
      </c>
      <c r="B67" s="79" t="s">
        <v>276</v>
      </c>
      <c r="C67" s="165"/>
      <c r="D67" s="165"/>
      <c r="E67" s="165"/>
      <c r="F67" s="165"/>
      <c r="G67" s="165"/>
      <c r="H67" s="165"/>
      <c r="I67" s="165"/>
      <c r="J67" s="165"/>
    </row>
    <row r="68" spans="1:10" ht="12.75" customHeight="1">
      <c r="A68" s="87"/>
      <c r="B68" s="105" t="s">
        <v>226</v>
      </c>
      <c r="C68" s="165"/>
      <c r="D68" s="165"/>
      <c r="E68" s="165"/>
      <c r="F68" s="165"/>
      <c r="G68" s="165"/>
      <c r="H68" s="165"/>
      <c r="I68" s="165"/>
      <c r="J68" s="165"/>
    </row>
    <row r="69" spans="1:10" ht="12.75" customHeight="1">
      <c r="A69" s="87"/>
      <c r="B69" s="165"/>
      <c r="C69" s="165"/>
      <c r="D69" s="165"/>
      <c r="E69" s="165"/>
      <c r="F69" s="165"/>
      <c r="G69" s="165"/>
      <c r="H69" s="165"/>
      <c r="I69" s="165"/>
      <c r="J69" s="165"/>
    </row>
    <row r="70" spans="1:10" ht="12.75" customHeight="1">
      <c r="A70" s="87"/>
      <c r="B70" s="240" t="s">
        <v>227</v>
      </c>
      <c r="C70" s="240"/>
      <c r="D70" s="240"/>
      <c r="E70" s="240"/>
      <c r="F70" s="240"/>
      <c r="G70" s="240"/>
      <c r="H70" s="240"/>
      <c r="I70" s="240"/>
      <c r="J70" s="240"/>
    </row>
    <row r="71" spans="1:10" ht="12.75" customHeight="1">
      <c r="A71" s="87"/>
      <c r="B71" s="240"/>
      <c r="C71" s="240"/>
      <c r="D71" s="240"/>
      <c r="E71" s="240"/>
      <c r="F71" s="240"/>
      <c r="G71" s="240"/>
      <c r="H71" s="240"/>
      <c r="I71" s="240"/>
      <c r="J71" s="240"/>
    </row>
    <row r="72" spans="1:10" ht="12.75" customHeight="1">
      <c r="A72" s="87"/>
      <c r="B72" s="240"/>
      <c r="C72" s="240"/>
      <c r="D72" s="240"/>
      <c r="E72" s="240"/>
      <c r="F72" s="240"/>
      <c r="G72" s="240"/>
      <c r="H72" s="240"/>
      <c r="I72" s="240"/>
      <c r="J72" s="240"/>
    </row>
    <row r="73" spans="1:10" ht="12.75" customHeight="1">
      <c r="A73" s="87"/>
      <c r="B73" s="240"/>
      <c r="C73" s="240"/>
      <c r="D73" s="240"/>
      <c r="E73" s="240"/>
      <c r="F73" s="240"/>
      <c r="G73" s="240"/>
      <c r="H73" s="240"/>
      <c r="I73" s="240"/>
      <c r="J73" s="240"/>
    </row>
    <row r="74" spans="1:10" ht="12.75" customHeight="1">
      <c r="A74" s="87"/>
      <c r="B74" s="240"/>
      <c r="C74" s="240"/>
      <c r="D74" s="240"/>
      <c r="E74" s="240"/>
      <c r="F74" s="240"/>
      <c r="G74" s="240"/>
      <c r="H74" s="240"/>
      <c r="I74" s="240"/>
      <c r="J74" s="240"/>
    </row>
    <row r="75" spans="1:10" ht="12.75" customHeight="1">
      <c r="A75" s="87"/>
      <c r="B75" s="3"/>
      <c r="C75" s="165"/>
      <c r="D75" s="165"/>
      <c r="E75" s="165"/>
      <c r="F75" s="257" t="s">
        <v>228</v>
      </c>
      <c r="G75" s="257"/>
      <c r="H75" s="257"/>
      <c r="I75" s="257"/>
      <c r="J75" s="257"/>
    </row>
    <row r="76" spans="1:10" ht="12.75" customHeight="1">
      <c r="A76" s="87"/>
      <c r="B76" s="3"/>
      <c r="C76" s="165"/>
      <c r="D76" s="165"/>
      <c r="E76" s="165"/>
      <c r="F76" s="265" t="s">
        <v>119</v>
      </c>
      <c r="G76" s="265"/>
      <c r="H76" s="13"/>
      <c r="I76" s="265" t="s">
        <v>117</v>
      </c>
      <c r="J76" s="265"/>
    </row>
    <row r="77" spans="1:10" ht="12.75" customHeight="1">
      <c r="A77" s="87"/>
      <c r="B77" s="3"/>
      <c r="C77" s="165"/>
      <c r="D77" s="165"/>
      <c r="E77" s="165"/>
      <c r="F77" s="5" t="s">
        <v>161</v>
      </c>
      <c r="G77" s="5" t="s">
        <v>164</v>
      </c>
      <c r="H77" s="15"/>
      <c r="I77" s="5" t="s">
        <v>161</v>
      </c>
      <c r="J77" s="5" t="s">
        <v>164</v>
      </c>
    </row>
    <row r="78" spans="1:10" ht="12.75" customHeight="1">
      <c r="A78" s="87"/>
      <c r="B78" s="3"/>
      <c r="C78" s="165"/>
      <c r="D78" s="165"/>
      <c r="E78" s="165"/>
      <c r="F78" s="5" t="s">
        <v>162</v>
      </c>
      <c r="G78" s="5" t="s">
        <v>165</v>
      </c>
      <c r="H78" s="15"/>
      <c r="I78" s="5" t="s">
        <v>162</v>
      </c>
      <c r="J78" s="5" t="s">
        <v>165</v>
      </c>
    </row>
    <row r="79" spans="1:10" ht="12.75" customHeight="1">
      <c r="A79" s="87"/>
      <c r="B79" s="3"/>
      <c r="C79" s="165"/>
      <c r="D79" s="165"/>
      <c r="E79" s="165"/>
      <c r="F79" s="5" t="s">
        <v>163</v>
      </c>
      <c r="G79" s="5" t="s">
        <v>163</v>
      </c>
      <c r="H79" s="15"/>
      <c r="I79" s="5" t="s">
        <v>166</v>
      </c>
      <c r="J79" s="5" t="s">
        <v>167</v>
      </c>
    </row>
    <row r="80" spans="1:10" ht="12.75" customHeight="1">
      <c r="A80" s="87"/>
      <c r="B80" s="3"/>
      <c r="C80" s="165"/>
      <c r="D80" s="165"/>
      <c r="E80" s="165"/>
      <c r="F80" s="16">
        <f>'Consolidated IS'!D14</f>
        <v>39447</v>
      </c>
      <c r="G80" s="16">
        <f>'Consolidated IS'!E14</f>
        <v>39082</v>
      </c>
      <c r="H80" s="17"/>
      <c r="I80" s="16">
        <f>'Consolidated IS'!G14</f>
        <v>39447</v>
      </c>
      <c r="J80" s="16">
        <f>'Consolidated IS'!H14</f>
        <v>39082</v>
      </c>
    </row>
    <row r="81" spans="1:10" ht="12.75" customHeight="1">
      <c r="A81" s="87"/>
      <c r="B81" s="3"/>
      <c r="C81" s="165"/>
      <c r="D81" s="165"/>
      <c r="E81" s="165"/>
      <c r="F81" s="167"/>
      <c r="G81" s="16"/>
      <c r="H81" s="17"/>
      <c r="I81" s="16"/>
      <c r="J81" s="16"/>
    </row>
    <row r="82" spans="1:10" ht="12.75" customHeight="1">
      <c r="A82" s="87"/>
      <c r="B82" s="3" t="s">
        <v>229</v>
      </c>
      <c r="C82" s="165"/>
      <c r="D82" s="165"/>
      <c r="E82" s="165"/>
      <c r="F82" s="171">
        <v>7625127</v>
      </c>
      <c r="G82" s="171">
        <v>7794444</v>
      </c>
      <c r="H82" s="17"/>
      <c r="I82" s="171">
        <v>28004791</v>
      </c>
      <c r="J82" s="171">
        <v>31795117</v>
      </c>
    </row>
    <row r="83" spans="1:10" ht="12.75" customHeight="1">
      <c r="A83" s="87"/>
      <c r="B83" s="3" t="s">
        <v>230</v>
      </c>
      <c r="C83" s="165"/>
      <c r="D83" s="165"/>
      <c r="E83" s="165"/>
      <c r="F83" s="171">
        <v>6300692</v>
      </c>
      <c r="G83" s="171">
        <v>9292854</v>
      </c>
      <c r="H83" s="17"/>
      <c r="I83" s="171">
        <v>26105746</v>
      </c>
      <c r="J83" s="171">
        <v>23330810</v>
      </c>
    </row>
    <row r="84" spans="1:10" ht="12.75" customHeight="1">
      <c r="A84" s="87"/>
      <c r="B84" s="3" t="s">
        <v>231</v>
      </c>
      <c r="C84" s="165"/>
      <c r="D84" s="165"/>
      <c r="E84" s="165"/>
      <c r="F84" s="172">
        <v>100005</v>
      </c>
      <c r="G84" s="172">
        <v>274308</v>
      </c>
      <c r="H84" s="17"/>
      <c r="I84" s="172">
        <v>783074</v>
      </c>
      <c r="J84" s="172">
        <v>1000610</v>
      </c>
    </row>
    <row r="85" spans="1:10" ht="12.75" customHeight="1" thickBot="1">
      <c r="A85" s="87"/>
      <c r="B85" s="3"/>
      <c r="C85" s="165"/>
      <c r="D85" s="165"/>
      <c r="E85" s="165"/>
      <c r="F85" s="173">
        <f>SUM(F82:F84)</f>
        <v>14025824</v>
      </c>
      <c r="G85" s="173">
        <f>SUM(G82:G84)</f>
        <v>17361606</v>
      </c>
      <c r="H85" s="165"/>
      <c r="I85" s="173">
        <f>SUM(I82:I84)</f>
        <v>54893611</v>
      </c>
      <c r="J85" s="173">
        <f>SUM(J82:J84)</f>
        <v>56126537</v>
      </c>
    </row>
    <row r="86" spans="1:10" ht="12.75" customHeight="1">
      <c r="A86" s="87"/>
      <c r="B86" s="3"/>
      <c r="C86" s="165"/>
      <c r="D86" s="165"/>
      <c r="E86" s="165"/>
      <c r="F86" s="165"/>
      <c r="G86" s="165"/>
      <c r="H86" s="165"/>
      <c r="I86" s="165"/>
      <c r="J86" s="165"/>
    </row>
    <row r="87" spans="1:10" ht="12.75" customHeight="1">
      <c r="A87" s="87"/>
      <c r="B87" s="3"/>
      <c r="C87" s="165"/>
      <c r="D87" s="165"/>
      <c r="E87" s="165"/>
      <c r="F87" s="257" t="s">
        <v>232</v>
      </c>
      <c r="G87" s="257"/>
      <c r="H87" s="166"/>
      <c r="I87" s="257" t="s">
        <v>233</v>
      </c>
      <c r="J87" s="257"/>
    </row>
    <row r="88" spans="1:10" ht="12.75" customHeight="1">
      <c r="A88" s="87"/>
      <c r="B88" s="3"/>
      <c r="C88" s="165"/>
      <c r="D88" s="165"/>
      <c r="E88" s="165"/>
      <c r="F88" s="104">
        <f>F80</f>
        <v>39447</v>
      </c>
      <c r="G88" s="104">
        <v>39082</v>
      </c>
      <c r="H88" s="165"/>
      <c r="I88" s="104">
        <f>I80</f>
        <v>39447</v>
      </c>
      <c r="J88" s="104">
        <f>J80</f>
        <v>39082</v>
      </c>
    </row>
    <row r="89" spans="1:10" ht="12.75" customHeight="1">
      <c r="A89" s="87"/>
      <c r="B89" s="3"/>
      <c r="C89" s="165"/>
      <c r="D89" s="165"/>
      <c r="E89" s="165"/>
      <c r="F89" s="104"/>
      <c r="G89" s="104"/>
      <c r="H89" s="165"/>
      <c r="I89" s="104"/>
      <c r="J89" s="104"/>
    </row>
    <row r="90" spans="1:10" ht="12.75" customHeight="1">
      <c r="A90" s="87"/>
      <c r="B90" s="3" t="s">
        <v>234</v>
      </c>
      <c r="C90" s="165"/>
      <c r="D90" s="165"/>
      <c r="E90" s="165"/>
      <c r="F90" s="186">
        <v>65217644</v>
      </c>
      <c r="G90" s="174">
        <v>51495020</v>
      </c>
      <c r="H90" s="165"/>
      <c r="I90" s="94">
        <v>8472476</v>
      </c>
      <c r="J90" s="94">
        <v>13555712</v>
      </c>
    </row>
    <row r="91" spans="1:10" ht="12.75" customHeight="1">
      <c r="A91" s="87"/>
      <c r="B91" s="3" t="s">
        <v>235</v>
      </c>
      <c r="C91" s="165"/>
      <c r="D91" s="165"/>
      <c r="E91" s="165"/>
      <c r="F91" s="185">
        <v>4560397</v>
      </c>
      <c r="G91" s="175">
        <v>6699632</v>
      </c>
      <c r="H91" s="165"/>
      <c r="I91" s="175">
        <v>1653283</v>
      </c>
      <c r="J91" s="175">
        <v>96017</v>
      </c>
    </row>
    <row r="92" spans="1:10" ht="12.75" customHeight="1" thickBot="1">
      <c r="A92" s="87"/>
      <c r="B92" s="3"/>
      <c r="C92" s="165"/>
      <c r="D92" s="165"/>
      <c r="E92" s="165"/>
      <c r="F92" s="176">
        <f>SUM(F90:F91)</f>
        <v>69778041</v>
      </c>
      <c r="G92" s="176">
        <f>SUM(G90:G91)</f>
        <v>58194652</v>
      </c>
      <c r="H92" s="165"/>
      <c r="I92" s="176">
        <f>SUM(I90:I91)</f>
        <v>10125759</v>
      </c>
      <c r="J92" s="176">
        <f>SUM(J90:J91)</f>
        <v>13651729</v>
      </c>
    </row>
    <row r="93" spans="1:10" ht="12.75" customHeight="1">
      <c r="A93" s="87"/>
      <c r="B93" s="80"/>
      <c r="C93" s="80"/>
      <c r="D93" s="80"/>
      <c r="E93" s="80"/>
      <c r="F93" s="80"/>
      <c r="G93" s="80"/>
      <c r="H93" s="80"/>
      <c r="I93" s="80"/>
      <c r="J93" s="85"/>
    </row>
    <row r="94" spans="1:10" ht="12.75" customHeight="1">
      <c r="A94" s="103" t="s">
        <v>75</v>
      </c>
      <c r="B94" s="79" t="s">
        <v>76</v>
      </c>
      <c r="C94" s="80"/>
      <c r="D94" s="80"/>
      <c r="E94" s="80"/>
      <c r="F94" s="80"/>
      <c r="G94" s="80"/>
      <c r="H94" s="80"/>
      <c r="I94" s="80"/>
      <c r="J94" s="80"/>
    </row>
    <row r="95" spans="1:10" ht="12.75" customHeight="1">
      <c r="A95" s="87"/>
      <c r="B95" s="95" t="s">
        <v>11</v>
      </c>
      <c r="C95" s="95"/>
      <c r="D95" s="95"/>
      <c r="E95" s="95"/>
      <c r="F95" s="95"/>
      <c r="G95" s="95"/>
      <c r="H95" s="95"/>
      <c r="I95" s="95"/>
      <c r="J95" s="95"/>
    </row>
    <row r="96" spans="1:10" ht="12.75" customHeight="1">
      <c r="A96" s="87"/>
      <c r="B96" s="80"/>
      <c r="C96" s="80"/>
      <c r="D96" s="80"/>
      <c r="E96" s="80"/>
      <c r="F96" s="80"/>
      <c r="G96" s="80"/>
      <c r="H96" s="80"/>
      <c r="I96" s="80"/>
      <c r="J96" s="80"/>
    </row>
    <row r="97" spans="1:10" s="84" customFormat="1" ht="12.75" customHeight="1">
      <c r="A97" s="103" t="s">
        <v>77</v>
      </c>
      <c r="B97" s="83" t="s">
        <v>78</v>
      </c>
      <c r="C97" s="86"/>
      <c r="D97" s="86"/>
      <c r="E97" s="86"/>
      <c r="F97" s="86"/>
      <c r="G97" s="86"/>
      <c r="H97" s="86"/>
      <c r="I97" s="86"/>
      <c r="J97" s="86"/>
    </row>
    <row r="98" spans="1:10" s="137" customFormat="1" ht="25.5" customHeight="1">
      <c r="A98" s="87"/>
      <c r="B98" s="275" t="s">
        <v>183</v>
      </c>
      <c r="C98" s="276"/>
      <c r="D98" s="276"/>
      <c r="E98" s="276"/>
      <c r="F98" s="276"/>
      <c r="G98" s="276"/>
      <c r="H98" s="276"/>
      <c r="I98" s="276"/>
      <c r="J98" s="276"/>
    </row>
    <row r="99" spans="1:10" ht="12.75" customHeight="1">
      <c r="A99" s="87"/>
      <c r="B99" s="135"/>
      <c r="C99" s="81"/>
      <c r="D99" s="81"/>
      <c r="E99" s="81"/>
      <c r="F99" s="81"/>
      <c r="G99" s="81"/>
      <c r="H99" s="81"/>
      <c r="I99" s="81"/>
      <c r="J99" s="81"/>
    </row>
    <row r="100" spans="1:10" ht="12.75" customHeight="1">
      <c r="A100" s="103" t="s">
        <v>79</v>
      </c>
      <c r="B100" s="79" t="s">
        <v>80</v>
      </c>
      <c r="C100" s="80"/>
      <c r="D100" s="80"/>
      <c r="E100" s="80"/>
      <c r="F100" s="80"/>
      <c r="G100" s="80"/>
      <c r="H100" s="80"/>
      <c r="I100" s="80"/>
      <c r="J100" s="80"/>
    </row>
    <row r="101" spans="1:10" ht="12.75" customHeight="1">
      <c r="A101" s="103"/>
      <c r="B101" s="95" t="s">
        <v>12</v>
      </c>
      <c r="C101" s="95"/>
      <c r="D101" s="95"/>
      <c r="E101" s="95"/>
      <c r="F101" s="95"/>
      <c r="G101" s="95"/>
      <c r="H101" s="95"/>
      <c r="I101" s="95"/>
      <c r="J101" s="95"/>
    </row>
    <row r="102" spans="1:10" ht="12.75" customHeight="1">
      <c r="A102" s="103"/>
      <c r="B102" s="95"/>
      <c r="C102" s="95"/>
      <c r="D102" s="95"/>
      <c r="E102" s="95"/>
      <c r="F102" s="95"/>
      <c r="G102" s="95"/>
      <c r="H102" s="95"/>
      <c r="I102" s="95"/>
      <c r="J102" s="95"/>
    </row>
    <row r="103" spans="1:10" ht="12.75" customHeight="1">
      <c r="A103" s="103" t="s">
        <v>81</v>
      </c>
      <c r="B103" s="79" t="s">
        <v>82</v>
      </c>
      <c r="C103" s="80"/>
      <c r="D103" s="80"/>
      <c r="E103" s="80"/>
      <c r="F103" s="80"/>
      <c r="G103" s="80"/>
      <c r="H103" s="80"/>
      <c r="I103" s="80"/>
      <c r="J103" s="80"/>
    </row>
    <row r="104" spans="1:10" ht="12.75" customHeight="1">
      <c r="A104" s="87"/>
      <c r="B104" s="269" t="s">
        <v>301</v>
      </c>
      <c r="C104" s="269"/>
      <c r="D104" s="269"/>
      <c r="E104" s="269"/>
      <c r="F104" s="269"/>
      <c r="G104" s="269"/>
      <c r="H104" s="269"/>
      <c r="I104" s="269"/>
      <c r="J104" s="269"/>
    </row>
    <row r="105" spans="1:10" ht="27" customHeight="1">
      <c r="A105" s="87"/>
      <c r="B105" s="269"/>
      <c r="C105" s="269"/>
      <c r="D105" s="269"/>
      <c r="E105" s="269"/>
      <c r="F105" s="269"/>
      <c r="G105" s="269"/>
      <c r="H105" s="269"/>
      <c r="I105" s="269"/>
      <c r="J105" s="269"/>
    </row>
    <row r="106" spans="1:10" ht="12.75" customHeight="1">
      <c r="A106" s="87"/>
      <c r="B106" s="82"/>
      <c r="C106" s="82"/>
      <c r="D106" s="82"/>
      <c r="E106" s="82"/>
      <c r="F106" s="82"/>
      <c r="G106" s="82"/>
      <c r="H106" s="82"/>
      <c r="I106" s="82"/>
      <c r="J106" s="82"/>
    </row>
    <row r="107" spans="1:10" s="137" customFormat="1" ht="12.75" customHeight="1">
      <c r="A107" s="103" t="s">
        <v>83</v>
      </c>
      <c r="B107" s="79" t="s">
        <v>84</v>
      </c>
      <c r="C107" s="80"/>
      <c r="D107" s="80"/>
      <c r="E107" s="80"/>
      <c r="F107" s="80"/>
      <c r="G107" s="80"/>
      <c r="H107" s="80"/>
      <c r="I107" s="80"/>
      <c r="J107" s="80"/>
    </row>
    <row r="108" spans="1:10" s="137" customFormat="1" ht="12.75" customHeight="1">
      <c r="A108" s="103"/>
      <c r="B108" s="80"/>
      <c r="C108" s="80"/>
      <c r="D108" s="80"/>
      <c r="E108" s="80"/>
      <c r="F108" s="80"/>
      <c r="G108" s="80"/>
      <c r="H108" s="104"/>
      <c r="I108" s="80"/>
      <c r="J108" s="104">
        <f>I88</f>
        <v>39447</v>
      </c>
    </row>
    <row r="109" spans="1:10" s="137" customFormat="1" ht="12.75" customHeight="1">
      <c r="A109" s="103"/>
      <c r="C109" s="80"/>
      <c r="D109" s="80"/>
      <c r="E109" s="80"/>
      <c r="F109" s="80"/>
      <c r="G109" s="80"/>
      <c r="H109" s="103"/>
      <c r="I109" s="80"/>
      <c r="J109" s="103" t="s">
        <v>179</v>
      </c>
    </row>
    <row r="110" spans="1:10" s="137" customFormat="1" ht="12.75" customHeight="1">
      <c r="A110" s="103"/>
      <c r="B110" s="80" t="s">
        <v>177</v>
      </c>
      <c r="C110" s="80"/>
      <c r="D110" s="80"/>
      <c r="E110" s="80"/>
      <c r="F110" s="80"/>
      <c r="G110" s="80"/>
      <c r="H110" s="103"/>
      <c r="I110" s="80"/>
      <c r="J110" s="103"/>
    </row>
    <row r="111" spans="1:10" s="3" customFormat="1" ht="12.75" customHeight="1" thickBot="1">
      <c r="A111" s="103"/>
      <c r="B111" s="136" t="s">
        <v>178</v>
      </c>
      <c r="C111" s="80"/>
      <c r="D111" s="80"/>
      <c r="E111" s="80"/>
      <c r="F111" s="80"/>
      <c r="G111" s="80"/>
      <c r="H111" s="63"/>
      <c r="I111" s="80"/>
      <c r="J111" s="111">
        <v>1177</v>
      </c>
    </row>
    <row r="112" spans="1:10" ht="12.75" customHeight="1">
      <c r="A112" s="103"/>
      <c r="B112" s="80"/>
      <c r="C112" s="80"/>
      <c r="D112" s="80"/>
      <c r="E112" s="80"/>
      <c r="F112" s="80"/>
      <c r="G112" s="80"/>
      <c r="H112" s="80"/>
      <c r="I112" s="80"/>
      <c r="J112" s="80"/>
    </row>
  </sheetData>
  <mergeCells count="24">
    <mergeCell ref="B10:J12"/>
    <mergeCell ref="B14:J15"/>
    <mergeCell ref="B17:J20"/>
    <mergeCell ref="A1:J1"/>
    <mergeCell ref="A3:J3"/>
    <mergeCell ref="A5:J5"/>
    <mergeCell ref="A2:J2"/>
    <mergeCell ref="B104:J105"/>
    <mergeCell ref="B30:J31"/>
    <mergeCell ref="B60:J65"/>
    <mergeCell ref="B98:J98"/>
    <mergeCell ref="B53:J55"/>
    <mergeCell ref="B49:J51"/>
    <mergeCell ref="B70:J74"/>
    <mergeCell ref="F76:G76"/>
    <mergeCell ref="F87:G87"/>
    <mergeCell ref="I87:J87"/>
    <mergeCell ref="I76:J76"/>
    <mergeCell ref="F75:J75"/>
    <mergeCell ref="B34:J35"/>
    <mergeCell ref="B23:J24"/>
    <mergeCell ref="B45:J46"/>
    <mergeCell ref="B38:J40"/>
    <mergeCell ref="B42:J44"/>
  </mergeCells>
  <printOptions horizontalCentered="1"/>
  <pageMargins left="0.75" right="0.5" top="0.8" bottom="0.5" header="0.17" footer="0.28"/>
  <pageSetup horizontalDpi="300" verticalDpi="300" orientation="portrait" paperSize="9" scale="75" r:id="rId1"/>
  <rowBreaks count="1" manualBreakCount="1">
    <brk id="66" max="255" man="1"/>
  </rowBreaks>
</worksheet>
</file>

<file path=xl/worksheets/sheet7.xml><?xml version="1.0" encoding="utf-8"?>
<worksheet xmlns="http://schemas.openxmlformats.org/spreadsheetml/2006/main" xmlns:r="http://schemas.openxmlformats.org/officeDocument/2006/relationships">
  <dimension ref="A1:K133"/>
  <sheetViews>
    <sheetView showGridLines="0" tabSelected="1" view="pageBreakPreview" zoomScaleSheetLayoutView="100" workbookViewId="0" topLeftCell="A1">
      <selection activeCell="E9" sqref="E9"/>
    </sheetView>
  </sheetViews>
  <sheetFormatPr defaultColWidth="9.140625" defaultRowHeight="12.75"/>
  <cols>
    <col min="1" max="1" width="3.7109375" style="74" customWidth="1"/>
    <col min="2" max="2" width="3.7109375" style="3" customWidth="1"/>
    <col min="3" max="3" width="39.57421875" style="3" customWidth="1"/>
    <col min="4" max="4" width="1.28515625" style="3" customWidth="1"/>
    <col min="5" max="5" width="12.7109375" style="74" customWidth="1"/>
    <col min="6" max="6" width="15.140625" style="3" customWidth="1"/>
    <col min="7" max="7" width="1.7109375" style="3" customWidth="1"/>
    <col min="8" max="8" width="18.421875" style="3" customWidth="1"/>
    <col min="9" max="9" width="14.28125" style="3" customWidth="1"/>
    <col min="10" max="10" width="6.57421875" style="3" customWidth="1"/>
    <col min="11" max="11" width="9.28125" style="3" customWidth="1"/>
    <col min="12" max="16384" width="9.140625" style="3" customWidth="1"/>
  </cols>
  <sheetData>
    <row r="1" spans="1:10" ht="15.75">
      <c r="A1" s="256" t="s">
        <v>152</v>
      </c>
      <c r="B1" s="256"/>
      <c r="C1" s="256"/>
      <c r="D1" s="256"/>
      <c r="E1" s="256"/>
      <c r="F1" s="256"/>
      <c r="G1" s="256"/>
      <c r="H1" s="256"/>
      <c r="I1" s="256"/>
      <c r="J1" s="188"/>
    </row>
    <row r="2" spans="1:10" ht="12.75">
      <c r="A2" s="257" t="s">
        <v>151</v>
      </c>
      <c r="B2" s="257"/>
      <c r="C2" s="257"/>
      <c r="D2" s="257"/>
      <c r="E2" s="257"/>
      <c r="F2" s="257"/>
      <c r="G2" s="257"/>
      <c r="H2" s="257"/>
      <c r="I2" s="257"/>
      <c r="J2" s="2"/>
    </row>
    <row r="3" spans="1:10" ht="12.75">
      <c r="A3" s="255" t="s">
        <v>28</v>
      </c>
      <c r="B3" s="255"/>
      <c r="C3" s="255"/>
      <c r="D3" s="255"/>
      <c r="E3" s="255"/>
      <c r="F3" s="255"/>
      <c r="G3" s="255"/>
      <c r="H3" s="255"/>
      <c r="I3" s="255"/>
      <c r="J3" s="74"/>
    </row>
    <row r="4" spans="1:10" ht="12.75">
      <c r="A4" s="246"/>
      <c r="B4" s="246"/>
      <c r="C4" s="246"/>
      <c r="D4" s="246"/>
      <c r="E4" s="246"/>
      <c r="F4" s="246"/>
      <c r="G4" s="246"/>
      <c r="H4" s="246"/>
      <c r="I4" s="246"/>
      <c r="J4" s="190"/>
    </row>
    <row r="5" spans="1:10" ht="12.75">
      <c r="A5" s="257" t="str">
        <f>'Notes A'!A5:J5</f>
        <v>QUARTERLY REPORT ON CONSOLIDATED RESULTS FOR THE QUARTER ENDED 31 DECEMBER 2007</v>
      </c>
      <c r="B5" s="257"/>
      <c r="C5" s="257"/>
      <c r="D5" s="257"/>
      <c r="E5" s="257"/>
      <c r="F5" s="257"/>
      <c r="G5" s="257"/>
      <c r="H5" s="257"/>
      <c r="I5" s="257"/>
      <c r="J5" s="2"/>
    </row>
    <row r="6" spans="1:10" ht="12.75">
      <c r="A6" s="243"/>
      <c r="B6" s="243"/>
      <c r="C6" s="243"/>
      <c r="D6" s="243"/>
      <c r="E6" s="243"/>
      <c r="F6" s="243"/>
      <c r="G6" s="243"/>
      <c r="H6" s="243"/>
      <c r="I6" s="243"/>
      <c r="J6" s="189"/>
    </row>
    <row r="7" spans="1:10" ht="12.75">
      <c r="A7" s="103" t="s">
        <v>85</v>
      </c>
      <c r="B7" s="244" t="s">
        <v>180</v>
      </c>
      <c r="C7" s="245"/>
      <c r="D7" s="245"/>
      <c r="E7" s="245"/>
      <c r="F7" s="245"/>
      <c r="G7" s="245"/>
      <c r="H7" s="245"/>
      <c r="I7" s="245"/>
      <c r="J7" s="88"/>
    </row>
    <row r="8" spans="1:10" ht="12.75">
      <c r="A8" s="103"/>
      <c r="B8" s="245"/>
      <c r="C8" s="245"/>
      <c r="D8" s="245"/>
      <c r="E8" s="245"/>
      <c r="F8" s="245"/>
      <c r="G8" s="245"/>
      <c r="H8" s="245"/>
      <c r="I8" s="245"/>
      <c r="J8" s="88"/>
    </row>
    <row r="9" spans="1:10" ht="12.75">
      <c r="A9" s="87"/>
      <c r="B9" s="80"/>
      <c r="C9" s="80"/>
      <c r="D9" s="80"/>
      <c r="E9" s="87"/>
      <c r="F9" s="80"/>
      <c r="G9" s="80"/>
      <c r="H9" s="80"/>
      <c r="I9" s="80"/>
      <c r="J9" s="80"/>
    </row>
    <row r="10" spans="1:10" ht="12.75">
      <c r="A10" s="103" t="s">
        <v>86</v>
      </c>
      <c r="B10" s="79" t="s">
        <v>87</v>
      </c>
      <c r="C10" s="80"/>
      <c r="D10" s="80"/>
      <c r="E10" s="87"/>
      <c r="F10" s="80"/>
      <c r="G10" s="80"/>
      <c r="H10" s="80"/>
      <c r="I10" s="80"/>
      <c r="J10" s="80"/>
    </row>
    <row r="11" spans="1:10" ht="12.75" customHeight="1">
      <c r="A11" s="103"/>
      <c r="B11" s="239" t="s">
        <v>309</v>
      </c>
      <c r="C11" s="239"/>
      <c r="D11" s="239"/>
      <c r="E11" s="239"/>
      <c r="F11" s="239"/>
      <c r="G11" s="239"/>
      <c r="H11" s="239"/>
      <c r="I11" s="239"/>
      <c r="J11" s="138"/>
    </row>
    <row r="12" spans="1:10" ht="12.75">
      <c r="A12" s="103"/>
      <c r="B12" s="239"/>
      <c r="C12" s="239"/>
      <c r="D12" s="239"/>
      <c r="E12" s="239"/>
      <c r="F12" s="239"/>
      <c r="G12" s="239"/>
      <c r="H12" s="239"/>
      <c r="I12" s="239"/>
      <c r="J12" s="138"/>
    </row>
    <row r="13" spans="1:10" ht="12.75">
      <c r="A13" s="103"/>
      <c r="B13" s="239"/>
      <c r="C13" s="239"/>
      <c r="D13" s="239"/>
      <c r="E13" s="239"/>
      <c r="F13" s="239"/>
      <c r="G13" s="239"/>
      <c r="H13" s="239"/>
      <c r="I13" s="239"/>
      <c r="J13" s="138"/>
    </row>
    <row r="14" spans="1:10" ht="12.75">
      <c r="A14" s="103"/>
      <c r="B14" s="239"/>
      <c r="C14" s="239"/>
      <c r="D14" s="239"/>
      <c r="E14" s="239"/>
      <c r="F14" s="239"/>
      <c r="G14" s="239"/>
      <c r="H14" s="239"/>
      <c r="I14" s="239"/>
      <c r="J14" s="138"/>
    </row>
    <row r="15" spans="1:10" ht="12.75">
      <c r="A15" s="87"/>
      <c r="B15" s="239"/>
      <c r="C15" s="239"/>
      <c r="D15" s="239"/>
      <c r="E15" s="239"/>
      <c r="F15" s="239"/>
      <c r="G15" s="239"/>
      <c r="H15" s="239"/>
      <c r="I15" s="239"/>
      <c r="J15" s="138"/>
    </row>
    <row r="16" spans="1:10" ht="12.75" customHeight="1">
      <c r="A16" s="87"/>
      <c r="B16" s="252" t="s">
        <v>308</v>
      </c>
      <c r="C16" s="252"/>
      <c r="D16" s="252"/>
      <c r="E16" s="252"/>
      <c r="F16" s="252"/>
      <c r="G16" s="252"/>
      <c r="H16" s="252"/>
      <c r="I16" s="252"/>
      <c r="J16" s="138"/>
    </row>
    <row r="17" spans="1:10" ht="12.75" customHeight="1">
      <c r="A17" s="87"/>
      <c r="B17" s="252"/>
      <c r="C17" s="252"/>
      <c r="D17" s="252"/>
      <c r="E17" s="252"/>
      <c r="F17" s="252"/>
      <c r="G17" s="252"/>
      <c r="H17" s="252"/>
      <c r="I17" s="252"/>
      <c r="J17" s="138"/>
    </row>
    <row r="18" spans="1:10" ht="12.75" customHeight="1">
      <c r="A18" s="87"/>
      <c r="B18" s="252"/>
      <c r="C18" s="252"/>
      <c r="D18" s="252"/>
      <c r="E18" s="252"/>
      <c r="F18" s="252"/>
      <c r="G18" s="252"/>
      <c r="H18" s="252"/>
      <c r="I18" s="252"/>
      <c r="J18" s="138"/>
    </row>
    <row r="19" spans="1:10" ht="12.75" customHeight="1">
      <c r="A19" s="87"/>
      <c r="B19" s="252"/>
      <c r="C19" s="252"/>
      <c r="D19" s="252"/>
      <c r="E19" s="252"/>
      <c r="F19" s="252"/>
      <c r="G19" s="252"/>
      <c r="H19" s="252"/>
      <c r="I19" s="252"/>
      <c r="J19" s="138"/>
    </row>
    <row r="20" spans="1:10" ht="12.75" customHeight="1">
      <c r="A20" s="87"/>
      <c r="B20" s="238"/>
      <c r="C20" s="238"/>
      <c r="D20" s="238"/>
      <c r="E20" s="238"/>
      <c r="F20" s="238"/>
      <c r="G20" s="238"/>
      <c r="H20" s="238"/>
      <c r="I20" s="238"/>
      <c r="J20" s="138"/>
    </row>
    <row r="21" spans="1:10" ht="12.75">
      <c r="A21" s="103" t="s">
        <v>88</v>
      </c>
      <c r="B21" s="79" t="s">
        <v>121</v>
      </c>
      <c r="C21" s="80"/>
      <c r="D21" s="80"/>
      <c r="E21" s="87"/>
      <c r="F21" s="80"/>
      <c r="G21" s="80"/>
      <c r="H21" s="80"/>
      <c r="I21" s="80"/>
      <c r="J21" s="80"/>
    </row>
    <row r="22" spans="1:10" ht="12.75" customHeight="1">
      <c r="A22" s="103"/>
      <c r="B22" s="247" t="s">
        <v>303</v>
      </c>
      <c r="C22" s="248"/>
      <c r="D22" s="248"/>
      <c r="E22" s="248"/>
      <c r="F22" s="248"/>
      <c r="G22" s="248"/>
      <c r="H22" s="248"/>
      <c r="I22" s="248"/>
      <c r="J22" s="82"/>
    </row>
    <row r="23" spans="1:10" ht="39" customHeight="1">
      <c r="A23" s="103"/>
      <c r="B23" s="249"/>
      <c r="C23" s="249"/>
      <c r="D23" s="249"/>
      <c r="E23" s="249"/>
      <c r="F23" s="249"/>
      <c r="G23" s="249"/>
      <c r="H23" s="249"/>
      <c r="I23" s="249"/>
      <c r="J23" s="88"/>
    </row>
    <row r="24" spans="1:10" ht="12.75">
      <c r="A24" s="87"/>
      <c r="B24" s="223"/>
      <c r="C24" s="223"/>
      <c r="D24" s="223"/>
      <c r="E24" s="223"/>
      <c r="F24" s="223"/>
      <c r="G24" s="223"/>
      <c r="H24" s="223"/>
      <c r="I24" s="223"/>
      <c r="J24" s="138"/>
    </row>
    <row r="25" spans="1:10" ht="12.75" customHeight="1">
      <c r="A25" s="103" t="s">
        <v>89</v>
      </c>
      <c r="B25" s="79" t="s">
        <v>274</v>
      </c>
      <c r="C25" s="80"/>
      <c r="D25" s="80"/>
      <c r="E25" s="87"/>
      <c r="F25" s="80"/>
      <c r="G25" s="80"/>
      <c r="H25" s="80"/>
      <c r="I25" s="80"/>
      <c r="J25" s="80"/>
    </row>
    <row r="26" spans="1:10" ht="26.25" customHeight="1">
      <c r="A26" s="103"/>
      <c r="B26" s="269" t="s">
        <v>273</v>
      </c>
      <c r="C26" s="269"/>
      <c r="D26" s="269"/>
      <c r="E26" s="269"/>
      <c r="F26" s="269"/>
      <c r="G26" s="269"/>
      <c r="H26" s="269"/>
      <c r="I26" s="269"/>
      <c r="J26" s="82"/>
    </row>
    <row r="27" spans="1:10" ht="12.75">
      <c r="A27" s="87"/>
      <c r="B27" s="245"/>
      <c r="C27" s="245"/>
      <c r="D27" s="245"/>
      <c r="E27" s="245"/>
      <c r="F27" s="245"/>
      <c r="G27" s="245"/>
      <c r="H27" s="245"/>
      <c r="I27" s="245"/>
      <c r="J27" s="88"/>
    </row>
    <row r="28" spans="1:10" ht="12.75">
      <c r="A28" s="103" t="s">
        <v>90</v>
      </c>
      <c r="B28" s="79" t="s">
        <v>91</v>
      </c>
      <c r="C28" s="80"/>
      <c r="D28" s="80"/>
      <c r="E28" s="87"/>
      <c r="F28" s="80"/>
      <c r="G28" s="80"/>
      <c r="H28" s="80"/>
      <c r="I28" s="80"/>
      <c r="J28" s="80"/>
    </row>
    <row r="29" spans="1:10" ht="12.75" customHeight="1">
      <c r="A29" s="87"/>
      <c r="B29" s="239" t="s">
        <v>297</v>
      </c>
      <c r="C29" s="239"/>
      <c r="D29" s="239"/>
      <c r="E29" s="239"/>
      <c r="F29" s="239"/>
      <c r="G29" s="239"/>
      <c r="H29" s="239"/>
      <c r="I29" s="239"/>
      <c r="J29" s="138"/>
    </row>
    <row r="30" spans="1:10" ht="12.75" customHeight="1">
      <c r="A30" s="87"/>
      <c r="B30" s="239"/>
      <c r="C30" s="239"/>
      <c r="D30" s="239"/>
      <c r="E30" s="239"/>
      <c r="F30" s="239"/>
      <c r="G30" s="239"/>
      <c r="H30" s="239"/>
      <c r="I30" s="239"/>
      <c r="J30" s="138"/>
    </row>
    <row r="31" spans="1:10" ht="12.75" customHeight="1">
      <c r="A31" s="87"/>
      <c r="B31" s="138"/>
      <c r="C31" s="138"/>
      <c r="D31" s="138"/>
      <c r="E31" s="138"/>
      <c r="F31" s="138"/>
      <c r="G31" s="138"/>
      <c r="H31" s="138"/>
      <c r="I31" s="138"/>
      <c r="J31" s="138"/>
    </row>
    <row r="32" spans="1:10" ht="12.75" customHeight="1">
      <c r="A32" s="87"/>
      <c r="B32" s="253" t="s">
        <v>3</v>
      </c>
      <c r="C32" s="253"/>
      <c r="D32" s="253"/>
      <c r="E32" s="253"/>
      <c r="F32" s="253"/>
      <c r="G32" s="253"/>
      <c r="H32" s="253"/>
      <c r="I32" s="253"/>
      <c r="J32" s="138"/>
    </row>
    <row r="33" spans="1:10" ht="12.75" customHeight="1">
      <c r="A33" s="87"/>
      <c r="B33" s="253"/>
      <c r="C33" s="253"/>
      <c r="D33" s="253"/>
      <c r="E33" s="253"/>
      <c r="F33" s="253"/>
      <c r="G33" s="253"/>
      <c r="H33" s="253"/>
      <c r="I33" s="253"/>
      <c r="J33" s="138"/>
    </row>
    <row r="34" spans="1:10" ht="12.75">
      <c r="A34" s="87"/>
      <c r="B34" s="253"/>
      <c r="C34" s="253"/>
      <c r="D34" s="253"/>
      <c r="E34" s="253"/>
      <c r="F34" s="253"/>
      <c r="G34" s="253"/>
      <c r="H34" s="253"/>
      <c r="I34" s="253"/>
      <c r="J34" s="81"/>
    </row>
    <row r="35" spans="1:10" ht="12.75">
      <c r="A35" s="87"/>
      <c r="B35" s="200"/>
      <c r="C35" s="200"/>
      <c r="D35" s="200"/>
      <c r="E35" s="200"/>
      <c r="F35" s="200"/>
      <c r="G35" s="200"/>
      <c r="H35" s="200"/>
      <c r="I35" s="200"/>
      <c r="J35" s="81"/>
    </row>
    <row r="36" spans="1:10" ht="12.75">
      <c r="A36" s="103" t="s">
        <v>92</v>
      </c>
      <c r="B36" s="79" t="s">
        <v>41</v>
      </c>
      <c r="C36" s="80"/>
      <c r="D36" s="80"/>
      <c r="E36" s="87"/>
      <c r="F36" s="80"/>
      <c r="G36" s="80"/>
      <c r="H36" s="80"/>
      <c r="I36" s="80"/>
      <c r="J36" s="80"/>
    </row>
    <row r="37" spans="1:10" ht="12.75">
      <c r="A37" s="103"/>
      <c r="B37" s="79"/>
      <c r="C37" s="80"/>
      <c r="D37" s="80"/>
      <c r="E37" s="251" t="s">
        <v>119</v>
      </c>
      <c r="F37" s="251"/>
      <c r="G37" s="213"/>
      <c r="H37" s="251" t="s">
        <v>117</v>
      </c>
      <c r="I37" s="251"/>
      <c r="J37" s="212"/>
    </row>
    <row r="38" spans="1:10" ht="12.75">
      <c r="A38" s="103"/>
      <c r="B38" s="79"/>
      <c r="C38" s="80"/>
      <c r="D38" s="80"/>
      <c r="E38" s="2" t="s">
        <v>161</v>
      </c>
      <c r="F38" s="2" t="s">
        <v>164</v>
      </c>
      <c r="G38" s="214"/>
      <c r="H38" s="2" t="s">
        <v>161</v>
      </c>
      <c r="I38" s="2" t="s">
        <v>164</v>
      </c>
      <c r="J38" s="2"/>
    </row>
    <row r="39" spans="1:10" ht="12.75">
      <c r="A39" s="103"/>
      <c r="B39" s="79"/>
      <c r="C39" s="80"/>
      <c r="D39" s="80"/>
      <c r="E39" s="2" t="s">
        <v>162</v>
      </c>
      <c r="F39" s="2" t="s">
        <v>165</v>
      </c>
      <c r="G39" s="214"/>
      <c r="H39" s="2" t="s">
        <v>162</v>
      </c>
      <c r="I39" s="2" t="s">
        <v>165</v>
      </c>
      <c r="J39" s="2"/>
    </row>
    <row r="40" spans="1:10" ht="12.75">
      <c r="A40" s="103"/>
      <c r="B40" s="79"/>
      <c r="C40" s="80"/>
      <c r="D40" s="80"/>
      <c r="E40" s="2" t="s">
        <v>163</v>
      </c>
      <c r="F40" s="2" t="s">
        <v>163</v>
      </c>
      <c r="G40" s="214"/>
      <c r="H40" s="2" t="s">
        <v>166</v>
      </c>
      <c r="I40" s="2" t="s">
        <v>167</v>
      </c>
      <c r="J40" s="2"/>
    </row>
    <row r="41" spans="1:10" ht="12.75">
      <c r="A41" s="103"/>
      <c r="B41" s="79"/>
      <c r="C41" s="80"/>
      <c r="D41" s="80"/>
      <c r="E41" s="215">
        <f>'Consolidated IS'!D14</f>
        <v>39447</v>
      </c>
      <c r="F41" s="215">
        <f>'Consolidated IS'!E14</f>
        <v>39082</v>
      </c>
      <c r="G41" s="216"/>
      <c r="H41" s="215">
        <f>'Consolidated IS'!G14</f>
        <v>39447</v>
      </c>
      <c r="I41" s="215">
        <f>'[1]Consolidated IS'!H14</f>
        <v>39082</v>
      </c>
      <c r="J41" s="215"/>
    </row>
    <row r="42" spans="1:10" ht="12.75">
      <c r="A42" s="103"/>
      <c r="B42" s="79"/>
      <c r="C42" s="80"/>
      <c r="D42" s="80"/>
      <c r="E42" s="2" t="s">
        <v>38</v>
      </c>
      <c r="F42" s="2" t="s">
        <v>38</v>
      </c>
      <c r="G42" s="214"/>
      <c r="H42" s="2" t="s">
        <v>38</v>
      </c>
      <c r="I42" s="2" t="s">
        <v>38</v>
      </c>
      <c r="J42" s="2"/>
    </row>
    <row r="43" spans="1:10" ht="12.75">
      <c r="A43" s="103"/>
      <c r="B43" s="80" t="s">
        <v>168</v>
      </c>
      <c r="C43" s="80"/>
      <c r="D43" s="80"/>
      <c r="E43" s="94"/>
      <c r="F43" s="96"/>
      <c r="G43" s="96"/>
      <c r="H43" s="96"/>
      <c r="I43" s="96"/>
      <c r="J43" s="96"/>
    </row>
    <row r="44" spans="1:10" ht="13.5" thickBot="1">
      <c r="A44" s="103"/>
      <c r="B44" s="80"/>
      <c r="C44" s="80" t="s">
        <v>19</v>
      </c>
      <c r="D44" s="80"/>
      <c r="E44" s="110">
        <f>-'Consolidated IS'!D31</f>
        <v>25810</v>
      </c>
      <c r="F44" s="110">
        <f>-'Consolidated IS'!E31</f>
        <v>-20120</v>
      </c>
      <c r="G44" s="96"/>
      <c r="H44" s="110">
        <f>-'Consolidated IS'!G31</f>
        <v>219234</v>
      </c>
      <c r="I44" s="110">
        <f>-'Consolidated IS'!H31</f>
        <v>610225</v>
      </c>
      <c r="J44" s="174"/>
    </row>
    <row r="45" spans="1:10" ht="12.75">
      <c r="A45" s="103"/>
      <c r="B45" s="79"/>
      <c r="C45" s="80"/>
      <c r="D45" s="80"/>
      <c r="E45" s="87"/>
      <c r="F45" s="80"/>
      <c r="G45" s="80"/>
      <c r="H45" s="80"/>
      <c r="I45" s="80"/>
      <c r="J45" s="80"/>
    </row>
    <row r="46" spans="1:10" ht="12.75" customHeight="1">
      <c r="A46" s="87"/>
      <c r="B46" s="239" t="s">
        <v>277</v>
      </c>
      <c r="C46" s="239"/>
      <c r="D46" s="239"/>
      <c r="E46" s="239"/>
      <c r="F46" s="239"/>
      <c r="G46" s="239"/>
      <c r="H46" s="239"/>
      <c r="I46" s="239"/>
      <c r="J46" s="138"/>
    </row>
    <row r="47" spans="1:10" ht="12.75" customHeight="1">
      <c r="A47" s="87"/>
      <c r="B47" s="239"/>
      <c r="C47" s="239"/>
      <c r="D47" s="239"/>
      <c r="E47" s="239"/>
      <c r="F47" s="239"/>
      <c r="G47" s="239"/>
      <c r="H47" s="239"/>
      <c r="I47" s="239"/>
      <c r="J47" s="138"/>
    </row>
    <row r="48" spans="1:10" ht="12.75" customHeight="1">
      <c r="A48" s="87"/>
      <c r="B48" s="239"/>
      <c r="C48" s="239"/>
      <c r="D48" s="239"/>
      <c r="E48" s="239"/>
      <c r="F48" s="239"/>
      <c r="G48" s="239"/>
      <c r="H48" s="239"/>
      <c r="I48" s="239"/>
      <c r="J48" s="138"/>
    </row>
    <row r="49" spans="1:10" ht="12.75" customHeight="1">
      <c r="A49" s="87"/>
      <c r="B49" s="239"/>
      <c r="C49" s="239"/>
      <c r="D49" s="239"/>
      <c r="E49" s="239"/>
      <c r="F49" s="239"/>
      <c r="G49" s="239"/>
      <c r="H49" s="239"/>
      <c r="I49" s="239"/>
      <c r="J49" s="138"/>
    </row>
    <row r="50" spans="1:10" ht="12.75" customHeight="1">
      <c r="A50" s="87"/>
      <c r="B50" s="239"/>
      <c r="C50" s="239"/>
      <c r="D50" s="239"/>
      <c r="E50" s="239"/>
      <c r="F50" s="239"/>
      <c r="G50" s="239"/>
      <c r="H50" s="239"/>
      <c r="I50" s="239"/>
      <c r="J50" s="138"/>
    </row>
    <row r="51" spans="1:10" ht="12.75">
      <c r="A51" s="87"/>
      <c r="B51" s="138"/>
      <c r="C51" s="138"/>
      <c r="D51" s="138"/>
      <c r="E51" s="138"/>
      <c r="F51" s="138"/>
      <c r="G51" s="138"/>
      <c r="H51" s="138"/>
      <c r="I51" s="138"/>
      <c r="J51" s="138"/>
    </row>
    <row r="52" spans="1:10" ht="12.75">
      <c r="A52" s="103" t="s">
        <v>93</v>
      </c>
      <c r="B52" s="79" t="s">
        <v>13</v>
      </c>
      <c r="C52" s="80"/>
      <c r="D52" s="80"/>
      <c r="E52" s="87"/>
      <c r="F52" s="80"/>
      <c r="G52" s="80"/>
      <c r="H52" s="80"/>
      <c r="I52" s="80"/>
      <c r="J52" s="80"/>
    </row>
    <row r="53" spans="1:10" ht="12.75">
      <c r="A53" s="87"/>
      <c r="B53" s="95" t="s">
        <v>169</v>
      </c>
      <c r="C53" s="102"/>
      <c r="D53" s="102"/>
      <c r="E53" s="102"/>
      <c r="F53" s="102"/>
      <c r="G53" s="102"/>
      <c r="H53" s="102"/>
      <c r="I53" s="102"/>
      <c r="J53" s="102"/>
    </row>
    <row r="54" spans="1:10" ht="12.75">
      <c r="A54" s="87"/>
      <c r="B54" s="102"/>
      <c r="C54" s="102"/>
      <c r="D54" s="102"/>
      <c r="E54" s="102"/>
      <c r="F54" s="102"/>
      <c r="G54" s="102"/>
      <c r="H54" s="102"/>
      <c r="I54" s="102"/>
      <c r="J54" s="102"/>
    </row>
    <row r="55" spans="1:10" ht="12.75">
      <c r="A55" s="103" t="s">
        <v>94</v>
      </c>
      <c r="B55" s="79" t="s">
        <v>14</v>
      </c>
      <c r="C55" s="80"/>
      <c r="D55" s="80"/>
      <c r="E55" s="87"/>
      <c r="F55" s="80"/>
      <c r="G55" s="80"/>
      <c r="H55" s="80"/>
      <c r="I55" s="80"/>
      <c r="J55" s="80"/>
    </row>
    <row r="56" spans="1:10" ht="12.75">
      <c r="A56" s="87"/>
      <c r="B56" s="250" t="s">
        <v>170</v>
      </c>
      <c r="C56" s="250"/>
      <c r="D56" s="250"/>
      <c r="E56" s="250"/>
      <c r="F56" s="250"/>
      <c r="G56" s="250"/>
      <c r="H56" s="250"/>
      <c r="I56" s="250"/>
      <c r="J56" s="90"/>
    </row>
    <row r="57" spans="1:10" ht="12.75">
      <c r="A57" s="87"/>
      <c r="B57" s="90"/>
      <c r="C57" s="90"/>
      <c r="D57" s="90"/>
      <c r="E57" s="90"/>
      <c r="F57" s="90"/>
      <c r="G57" s="90"/>
      <c r="H57" s="90"/>
      <c r="I57" s="90"/>
      <c r="J57" s="90"/>
    </row>
    <row r="58" spans="1:10" ht="12.75">
      <c r="A58" s="103" t="s">
        <v>95</v>
      </c>
      <c r="B58" s="79" t="s">
        <v>15</v>
      </c>
      <c r="C58" s="90"/>
      <c r="D58" s="90"/>
      <c r="E58" s="90"/>
      <c r="F58" s="90"/>
      <c r="G58" s="90"/>
      <c r="H58" s="90"/>
      <c r="I58" s="90"/>
      <c r="J58" s="90"/>
    </row>
    <row r="59" spans="1:10" ht="67.5" customHeight="1">
      <c r="A59" s="87"/>
      <c r="B59" s="239" t="s">
        <v>302</v>
      </c>
      <c r="C59" s="254"/>
      <c r="D59" s="254"/>
      <c r="E59" s="254"/>
      <c r="F59" s="254"/>
      <c r="G59" s="254"/>
      <c r="H59" s="254"/>
      <c r="I59" s="254"/>
      <c r="J59" s="210"/>
    </row>
    <row r="60" spans="1:10" ht="66.75" customHeight="1">
      <c r="A60" s="87"/>
      <c r="B60" s="254" t="s">
        <v>295</v>
      </c>
      <c r="C60" s="254"/>
      <c r="D60" s="254"/>
      <c r="E60" s="254"/>
      <c r="F60" s="254"/>
      <c r="G60" s="254"/>
      <c r="H60" s="254"/>
      <c r="I60" s="254"/>
      <c r="J60" s="210"/>
    </row>
    <row r="61" spans="1:10" ht="13.5" customHeight="1">
      <c r="A61" s="87"/>
      <c r="B61" s="210"/>
      <c r="C61" s="210"/>
      <c r="D61" s="210"/>
      <c r="E61" s="210"/>
      <c r="F61" s="210"/>
      <c r="G61" s="210"/>
      <c r="H61" s="210"/>
      <c r="I61" s="210"/>
      <c r="J61" s="210"/>
    </row>
    <row r="62" spans="1:10" ht="14.25" customHeight="1">
      <c r="A62" s="87"/>
      <c r="B62" s="279" t="s">
        <v>296</v>
      </c>
      <c r="C62" s="279"/>
      <c r="D62" s="279"/>
      <c r="E62" s="279"/>
      <c r="F62" s="279"/>
      <c r="G62" s="279"/>
      <c r="H62" s="279"/>
      <c r="I62" s="279"/>
      <c r="J62" s="210"/>
    </row>
    <row r="63" spans="1:10" ht="14.25" customHeight="1">
      <c r="A63" s="87"/>
      <c r="B63" s="279"/>
      <c r="C63" s="279"/>
      <c r="D63" s="279"/>
      <c r="E63" s="279"/>
      <c r="F63" s="279"/>
      <c r="G63" s="279"/>
      <c r="H63" s="279"/>
      <c r="I63" s="279"/>
      <c r="J63" s="210"/>
    </row>
    <row r="64" spans="1:10" ht="12" customHeight="1">
      <c r="A64" s="87"/>
      <c r="B64" s="279"/>
      <c r="C64" s="279"/>
      <c r="D64" s="279"/>
      <c r="E64" s="279"/>
      <c r="F64" s="279"/>
      <c r="G64" s="279"/>
      <c r="H64" s="279"/>
      <c r="I64" s="279"/>
      <c r="J64" s="210"/>
    </row>
    <row r="65" spans="1:10" ht="12" customHeight="1">
      <c r="A65" s="87"/>
      <c r="B65" s="217"/>
      <c r="C65" s="217"/>
      <c r="D65" s="217"/>
      <c r="E65" s="217"/>
      <c r="F65" s="217"/>
      <c r="G65" s="217"/>
      <c r="H65" s="217"/>
      <c r="I65" s="217"/>
      <c r="J65" s="210"/>
    </row>
    <row r="66" spans="1:10" ht="26.25" customHeight="1">
      <c r="A66" s="87"/>
      <c r="B66" s="254" t="s">
        <v>306</v>
      </c>
      <c r="C66" s="254"/>
      <c r="D66" s="254"/>
      <c r="E66" s="254"/>
      <c r="F66" s="254"/>
      <c r="G66" s="254"/>
      <c r="H66" s="254"/>
      <c r="I66" s="254"/>
      <c r="J66" s="210"/>
    </row>
    <row r="67" spans="1:10" ht="14.25" customHeight="1">
      <c r="A67" s="87"/>
      <c r="B67" s="277"/>
      <c r="C67" s="277"/>
      <c r="D67" s="277"/>
      <c r="E67" s="277"/>
      <c r="F67" s="277"/>
      <c r="G67" s="277"/>
      <c r="H67" s="277"/>
      <c r="I67" s="277"/>
      <c r="J67" s="277"/>
    </row>
    <row r="68" spans="1:10" ht="12.75">
      <c r="A68" s="103" t="s">
        <v>99</v>
      </c>
      <c r="B68" s="79" t="s">
        <v>275</v>
      </c>
      <c r="C68" s="90"/>
      <c r="D68" s="90"/>
      <c r="E68" s="90"/>
      <c r="F68" s="90"/>
      <c r="G68" s="90"/>
      <c r="H68" s="90"/>
      <c r="I68" s="90"/>
      <c r="J68" s="90"/>
    </row>
    <row r="69" spans="1:11" ht="14.25" customHeight="1">
      <c r="A69" s="87"/>
      <c r="B69" s="280" t="s">
        <v>291</v>
      </c>
      <c r="C69" s="280"/>
      <c r="D69" s="280"/>
      <c r="E69" s="280"/>
      <c r="F69" s="280"/>
      <c r="G69" s="280"/>
      <c r="H69" s="280"/>
      <c r="I69" s="280"/>
      <c r="J69" s="280"/>
      <c r="K69" s="92"/>
    </row>
    <row r="70" spans="1:11" ht="14.25" customHeight="1">
      <c r="A70" s="87"/>
      <c r="B70" s="81"/>
      <c r="C70" s="81"/>
      <c r="D70" s="81"/>
      <c r="E70" s="81"/>
      <c r="F70" s="81"/>
      <c r="G70" s="81"/>
      <c r="H70" s="81"/>
      <c r="I70" s="81"/>
      <c r="J70" s="81"/>
      <c r="K70" s="81"/>
    </row>
    <row r="71" spans="1:10" ht="12.75">
      <c r="A71" s="103"/>
      <c r="B71" s="80"/>
      <c r="C71" s="80"/>
      <c r="D71" s="80"/>
      <c r="E71" s="103" t="s">
        <v>287</v>
      </c>
      <c r="F71" s="103" t="s">
        <v>289</v>
      </c>
      <c r="G71" s="79"/>
      <c r="H71" s="104" t="s">
        <v>282</v>
      </c>
      <c r="I71" s="278" t="s">
        <v>286</v>
      </c>
      <c r="J71" s="278"/>
    </row>
    <row r="72" spans="1:10" ht="12.75">
      <c r="A72" s="103"/>
      <c r="B72" s="79"/>
      <c r="C72" s="80"/>
      <c r="D72" s="80"/>
      <c r="E72" s="103" t="s">
        <v>288</v>
      </c>
      <c r="F72" s="103" t="s">
        <v>288</v>
      </c>
      <c r="G72" s="79"/>
      <c r="H72" s="104" t="s">
        <v>283</v>
      </c>
      <c r="I72" s="104" t="s">
        <v>284</v>
      </c>
      <c r="J72" s="103" t="s">
        <v>285</v>
      </c>
    </row>
    <row r="73" spans="1:10" ht="12.75" customHeight="1">
      <c r="A73" s="87"/>
      <c r="B73" s="80"/>
      <c r="C73" s="80"/>
      <c r="D73" s="80"/>
      <c r="E73" s="103" t="s">
        <v>38</v>
      </c>
      <c r="F73" s="103" t="s">
        <v>38</v>
      </c>
      <c r="H73" s="103"/>
      <c r="I73" s="103" t="s">
        <v>38</v>
      </c>
      <c r="J73" s="80"/>
    </row>
    <row r="74" spans="1:10" ht="14.25" customHeight="1" thickBot="1">
      <c r="A74" s="87"/>
      <c r="B74" s="80" t="s">
        <v>294</v>
      </c>
      <c r="E74" s="201">
        <v>450000</v>
      </c>
      <c r="F74" s="202">
        <v>186909</v>
      </c>
      <c r="G74" s="203"/>
      <c r="H74" s="74" t="s">
        <v>290</v>
      </c>
      <c r="I74" s="204">
        <f>E74-F74</f>
        <v>263091</v>
      </c>
      <c r="J74" s="205">
        <f>I74/E74</f>
        <v>0.5846466666666666</v>
      </c>
    </row>
    <row r="75" spans="1:10" ht="14.25" customHeight="1" thickTop="1">
      <c r="A75" s="87"/>
      <c r="B75" s="80"/>
      <c r="E75" s="206"/>
      <c r="F75" s="174"/>
      <c r="G75" s="203"/>
      <c r="H75" s="74"/>
      <c r="I75" s="207"/>
      <c r="J75" s="208"/>
    </row>
    <row r="76" spans="1:10" ht="14.25" customHeight="1">
      <c r="A76" s="87"/>
      <c r="B76" s="209" t="s">
        <v>292</v>
      </c>
      <c r="E76" s="206"/>
      <c r="F76" s="174"/>
      <c r="G76" s="203"/>
      <c r="H76" s="74"/>
      <c r="I76" s="207"/>
      <c r="J76" s="208"/>
    </row>
    <row r="77" spans="1:10" ht="14.25" customHeight="1">
      <c r="A77" s="87"/>
      <c r="B77" s="209" t="s">
        <v>293</v>
      </c>
      <c r="E77" s="206"/>
      <c r="F77" s="174"/>
      <c r="G77" s="203"/>
      <c r="H77" s="74"/>
      <c r="I77" s="207"/>
      <c r="J77" s="208"/>
    </row>
    <row r="78" spans="1:10" ht="14.25" customHeight="1">
      <c r="A78" s="87"/>
      <c r="B78" s="80"/>
      <c r="C78" s="196"/>
      <c r="D78" s="196"/>
      <c r="E78" s="197"/>
      <c r="F78" s="194"/>
      <c r="G78" s="193"/>
      <c r="H78" s="198"/>
      <c r="I78" s="191"/>
      <c r="J78" s="199"/>
    </row>
    <row r="79" spans="1:10" ht="14.25" customHeight="1">
      <c r="A79" s="87"/>
      <c r="B79" s="275" t="s">
        <v>0</v>
      </c>
      <c r="C79" s="275"/>
      <c r="D79" s="275"/>
      <c r="E79" s="275"/>
      <c r="F79" s="275"/>
      <c r="G79" s="275"/>
      <c r="H79" s="275"/>
      <c r="I79" s="275"/>
      <c r="J79" s="195"/>
    </row>
    <row r="80" spans="1:10" ht="11.25" customHeight="1">
      <c r="A80" s="87"/>
      <c r="B80" s="275"/>
      <c r="C80" s="275"/>
      <c r="D80" s="275"/>
      <c r="E80" s="275"/>
      <c r="F80" s="275"/>
      <c r="G80" s="275"/>
      <c r="H80" s="275"/>
      <c r="I80" s="275"/>
      <c r="J80" s="195"/>
    </row>
    <row r="81" spans="1:10" ht="14.25" customHeight="1">
      <c r="A81" s="87"/>
      <c r="E81" s="3"/>
      <c r="F81" s="191"/>
      <c r="G81" s="193"/>
      <c r="H81" s="194"/>
      <c r="I81" s="191"/>
      <c r="J81" s="192"/>
    </row>
    <row r="82" spans="1:10" ht="12.75">
      <c r="A82" s="103" t="s">
        <v>101</v>
      </c>
      <c r="B82" s="79" t="s">
        <v>96</v>
      </c>
      <c r="C82" s="80"/>
      <c r="D82" s="80"/>
      <c r="E82" s="87"/>
      <c r="F82" s="80"/>
      <c r="G82" s="80"/>
      <c r="H82" s="80"/>
      <c r="I82" s="80"/>
      <c r="J82" s="80"/>
    </row>
    <row r="83" spans="1:10" ht="12.75">
      <c r="A83" s="103"/>
      <c r="B83" s="80"/>
      <c r="C83" s="80"/>
      <c r="D83" s="80"/>
      <c r="E83" s="87"/>
      <c r="F83" s="80"/>
      <c r="G83" s="80"/>
      <c r="H83" s="104" t="str">
        <f>'Balance Sheet'!C10</f>
        <v>AS AT</v>
      </c>
      <c r="I83" s="104"/>
      <c r="J83" s="80"/>
    </row>
    <row r="84" spans="1:10" ht="12.75">
      <c r="A84" s="103"/>
      <c r="B84" s="79"/>
      <c r="C84" s="80"/>
      <c r="D84" s="80"/>
      <c r="E84" s="87"/>
      <c r="F84" s="80"/>
      <c r="G84" s="80"/>
      <c r="H84" s="104">
        <f>'Balance Sheet'!C11</f>
        <v>39447</v>
      </c>
      <c r="I84" s="104"/>
      <c r="J84" s="80"/>
    </row>
    <row r="85" spans="1:10" ht="12.75" customHeight="1">
      <c r="A85" s="87"/>
      <c r="B85" s="80"/>
      <c r="C85" s="80"/>
      <c r="D85" s="80"/>
      <c r="E85" s="87"/>
      <c r="F85" s="80"/>
      <c r="H85" s="103" t="s">
        <v>38</v>
      </c>
      <c r="I85" s="103"/>
      <c r="J85" s="80"/>
    </row>
    <row r="86" spans="1:10" ht="12.75" customHeight="1">
      <c r="A86" s="87"/>
      <c r="B86" s="87" t="s">
        <v>97</v>
      </c>
      <c r="C86" s="105" t="s">
        <v>122</v>
      </c>
      <c r="D86" s="80"/>
      <c r="E86" s="87"/>
      <c r="F86" s="80"/>
      <c r="H86" s="80"/>
      <c r="I86" s="80"/>
      <c r="J86" s="80"/>
    </row>
    <row r="87" spans="1:10" ht="12.75" customHeight="1">
      <c r="A87" s="87"/>
      <c r="B87" s="87"/>
      <c r="C87" s="80" t="s">
        <v>16</v>
      </c>
      <c r="D87" s="80"/>
      <c r="E87" s="87"/>
      <c r="F87" s="80"/>
      <c r="H87" s="106">
        <f>H89-H88</f>
        <v>3189529</v>
      </c>
      <c r="I87" s="106"/>
      <c r="J87" s="80"/>
    </row>
    <row r="88" spans="1:10" ht="12.75" customHeight="1">
      <c r="A88" s="87"/>
      <c r="B88" s="87"/>
      <c r="C88" s="80" t="s">
        <v>17</v>
      </c>
      <c r="D88" s="80"/>
      <c r="E88" s="87"/>
      <c r="F88" s="80"/>
      <c r="H88" s="63">
        <f>67618+304324+'Balance Sheet'!C31</f>
        <v>2684942</v>
      </c>
      <c r="I88" s="63"/>
      <c r="J88" s="80"/>
    </row>
    <row r="89" spans="1:10" ht="12.75" customHeight="1" thickBot="1">
      <c r="A89" s="87"/>
      <c r="B89" s="87"/>
      <c r="C89" s="80"/>
      <c r="D89" s="80"/>
      <c r="E89" s="87"/>
      <c r="F89" s="80"/>
      <c r="H89" s="109">
        <f>'Balance Sheet'!C30+'Balance Sheet'!C31+'Balance Sheet'!C32</f>
        <v>5874471</v>
      </c>
      <c r="I89" s="63"/>
      <c r="J89" s="80"/>
    </row>
    <row r="90" spans="1:10" ht="12.75" customHeight="1">
      <c r="A90" s="87"/>
      <c r="B90" s="87" t="s">
        <v>98</v>
      </c>
      <c r="C90" s="105" t="s">
        <v>160</v>
      </c>
      <c r="D90" s="80"/>
      <c r="E90" s="87"/>
      <c r="F90" s="80"/>
      <c r="H90" s="63"/>
      <c r="I90" s="63"/>
      <c r="J90" s="80"/>
    </row>
    <row r="91" spans="1:10" ht="12.75" customHeight="1">
      <c r="A91" s="87"/>
      <c r="B91" s="80"/>
      <c r="C91" s="80" t="s">
        <v>16</v>
      </c>
      <c r="D91" s="80"/>
      <c r="E91" s="87"/>
      <c r="F91" s="80"/>
      <c r="H91" s="63">
        <f>H93-H92</f>
        <v>5072333</v>
      </c>
      <c r="I91" s="63"/>
      <c r="J91" s="80"/>
    </row>
    <row r="92" spans="1:10" ht="12.75" customHeight="1">
      <c r="A92" s="87"/>
      <c r="B92" s="80"/>
      <c r="C92" s="80" t="s">
        <v>17</v>
      </c>
      <c r="D92" s="80"/>
      <c r="E92" s="87"/>
      <c r="F92" s="80"/>
      <c r="H92" s="161">
        <v>241939</v>
      </c>
      <c r="I92" s="161"/>
      <c r="J92" s="80"/>
    </row>
    <row r="93" spans="1:10" ht="12.75" customHeight="1" thickBot="1">
      <c r="A93" s="87"/>
      <c r="B93" s="80"/>
      <c r="C93" s="80"/>
      <c r="D93" s="80"/>
      <c r="E93" s="87"/>
      <c r="F93" s="80"/>
      <c r="H93" s="109">
        <f>'Balance Sheet'!C47+'Balance Sheet'!C48</f>
        <v>5314272</v>
      </c>
      <c r="I93" s="63"/>
      <c r="J93" s="80"/>
    </row>
    <row r="94" spans="1:10" ht="12.75" customHeight="1">
      <c r="A94" s="87"/>
      <c r="B94" s="80"/>
      <c r="C94" s="80" t="s">
        <v>171</v>
      </c>
      <c r="D94" s="80"/>
      <c r="E94" s="87"/>
      <c r="F94" s="80"/>
      <c r="G94" s="91"/>
      <c r="H94" s="80"/>
      <c r="I94" s="80"/>
      <c r="J94" s="80"/>
    </row>
    <row r="95" spans="1:10" ht="12.75" customHeight="1">
      <c r="A95" s="87"/>
      <c r="B95" s="80"/>
      <c r="C95" s="80"/>
      <c r="D95" s="80"/>
      <c r="E95" s="87"/>
      <c r="F95" s="103" t="s">
        <v>172</v>
      </c>
      <c r="G95" s="114"/>
      <c r="H95" s="103" t="s">
        <v>38</v>
      </c>
      <c r="I95" s="103"/>
      <c r="J95" s="80"/>
    </row>
    <row r="96" spans="1:10" ht="12.75" customHeight="1">
      <c r="A96" s="87"/>
      <c r="B96" s="80"/>
      <c r="C96" s="80"/>
      <c r="D96" s="80"/>
      <c r="E96" s="87"/>
      <c r="F96" s="79"/>
      <c r="G96" s="114"/>
      <c r="H96" s="115" t="s">
        <v>174</v>
      </c>
      <c r="I96" s="115"/>
      <c r="J96" s="80"/>
    </row>
    <row r="97" spans="1:10" ht="12.75" customHeight="1">
      <c r="A97" s="87"/>
      <c r="B97" s="80"/>
      <c r="C97" s="80"/>
      <c r="D97" s="80"/>
      <c r="E97" s="87"/>
      <c r="F97" s="80"/>
      <c r="G97" s="91"/>
      <c r="H97" s="113"/>
      <c r="I97" s="113"/>
      <c r="J97" s="80"/>
    </row>
    <row r="98" spans="1:10" ht="12.75" customHeight="1" thickBot="1">
      <c r="A98" s="87"/>
      <c r="B98" s="80"/>
      <c r="C98" s="80" t="s">
        <v>173</v>
      </c>
      <c r="D98" s="80"/>
      <c r="E98" s="87"/>
      <c r="F98" s="111">
        <v>4120243</v>
      </c>
      <c r="G98" s="63"/>
      <c r="H98" s="111">
        <v>404440</v>
      </c>
      <c r="I98" s="63"/>
      <c r="J98" s="80"/>
    </row>
    <row r="99" spans="1:10" ht="12.75" customHeight="1">
      <c r="A99" s="87"/>
      <c r="B99" s="80"/>
      <c r="D99" s="80"/>
      <c r="E99" s="87"/>
      <c r="F99" s="80"/>
      <c r="G99" s="80"/>
      <c r="H99" s="80"/>
      <c r="I99" s="80"/>
      <c r="J99" s="80"/>
    </row>
    <row r="100" spans="1:10" ht="12.75" customHeight="1">
      <c r="A100" s="103" t="s">
        <v>103</v>
      </c>
      <c r="B100" s="79" t="s">
        <v>100</v>
      </c>
      <c r="C100" s="80"/>
      <c r="D100" s="80"/>
      <c r="E100" s="87"/>
      <c r="F100" s="80"/>
      <c r="G100" s="80"/>
      <c r="H100" s="80"/>
      <c r="I100" s="80"/>
      <c r="J100" s="80"/>
    </row>
    <row r="101" spans="1:10" ht="12.75" customHeight="1">
      <c r="A101" s="87"/>
      <c r="B101" s="229" t="s">
        <v>304</v>
      </c>
      <c r="C101" s="229"/>
      <c r="D101" s="229"/>
      <c r="E101" s="229"/>
      <c r="F101" s="229"/>
      <c r="G101" s="229"/>
      <c r="H101" s="229"/>
      <c r="I101" s="229"/>
      <c r="J101" s="89"/>
    </row>
    <row r="102" spans="1:10" ht="12.75" customHeight="1">
      <c r="A102" s="87"/>
      <c r="B102" s="245"/>
      <c r="C102" s="245"/>
      <c r="D102" s="245"/>
      <c r="E102" s="245"/>
      <c r="F102" s="245"/>
      <c r="G102" s="245"/>
      <c r="H102" s="245"/>
      <c r="I102" s="245"/>
      <c r="J102" s="88"/>
    </row>
    <row r="103" spans="1:10" ht="12.75" customHeight="1">
      <c r="A103" s="87"/>
      <c r="B103" s="80"/>
      <c r="C103" s="80"/>
      <c r="D103" s="80"/>
      <c r="E103" s="87"/>
      <c r="F103" s="80"/>
      <c r="G103" s="80"/>
      <c r="H103" s="80"/>
      <c r="I103" s="80"/>
      <c r="J103" s="80"/>
    </row>
    <row r="104" ht="12.75" customHeight="1"/>
    <row r="105" ht="0.75" customHeight="1"/>
    <row r="106" spans="1:10" ht="12.75" customHeight="1">
      <c r="A106" s="103" t="s">
        <v>105</v>
      </c>
      <c r="B106" s="79" t="s">
        <v>102</v>
      </c>
      <c r="C106" s="80"/>
      <c r="D106" s="80"/>
      <c r="E106" s="87"/>
      <c r="F106" s="80"/>
      <c r="G106" s="80"/>
      <c r="H106" s="80"/>
      <c r="I106" s="80"/>
      <c r="J106" s="80"/>
    </row>
    <row r="107" spans="1:10" ht="12.75" customHeight="1">
      <c r="A107" s="87"/>
      <c r="B107" s="229" t="s">
        <v>305</v>
      </c>
      <c r="C107" s="229"/>
      <c r="D107" s="229"/>
      <c r="E107" s="229"/>
      <c r="F107" s="229"/>
      <c r="G107" s="229"/>
      <c r="H107" s="229"/>
      <c r="I107" s="229"/>
      <c r="J107" s="89"/>
    </row>
    <row r="108" spans="1:10" ht="12.75" customHeight="1">
      <c r="A108" s="87"/>
      <c r="B108" s="245"/>
      <c r="C108" s="245"/>
      <c r="D108" s="245"/>
      <c r="E108" s="245"/>
      <c r="F108" s="245"/>
      <c r="G108" s="245"/>
      <c r="H108" s="245"/>
      <c r="I108" s="245"/>
      <c r="J108" s="88"/>
    </row>
    <row r="109" spans="1:10" ht="12.75" customHeight="1">
      <c r="A109" s="87"/>
      <c r="B109" s="88"/>
      <c r="C109" s="88"/>
      <c r="D109" s="88"/>
      <c r="E109" s="88"/>
      <c r="F109" s="88"/>
      <c r="G109" s="88"/>
      <c r="H109" s="88"/>
      <c r="I109" s="88"/>
      <c r="J109" s="88"/>
    </row>
    <row r="110" spans="1:10" ht="12.75" customHeight="1">
      <c r="A110" s="103" t="s">
        <v>107</v>
      </c>
      <c r="B110" s="79" t="s">
        <v>104</v>
      </c>
      <c r="C110" s="80"/>
      <c r="D110" s="80"/>
      <c r="E110" s="87"/>
      <c r="F110" s="80"/>
      <c r="G110" s="80"/>
      <c r="H110" s="80"/>
      <c r="I110" s="80"/>
      <c r="J110" s="80"/>
    </row>
    <row r="111" spans="1:10" ht="12.75" customHeight="1">
      <c r="A111" s="103"/>
      <c r="B111" s="239" t="s">
        <v>1</v>
      </c>
      <c r="C111" s="239"/>
      <c r="D111" s="239"/>
      <c r="E111" s="239"/>
      <c r="F111" s="239"/>
      <c r="G111" s="239"/>
      <c r="H111" s="239"/>
      <c r="I111" s="239"/>
      <c r="J111" s="138"/>
    </row>
    <row r="112" spans="1:10" ht="12.75" customHeight="1">
      <c r="A112" s="103"/>
      <c r="B112" s="239"/>
      <c r="C112" s="239"/>
      <c r="D112" s="239"/>
      <c r="E112" s="239"/>
      <c r="F112" s="239"/>
      <c r="G112" s="239"/>
      <c r="H112" s="239"/>
      <c r="I112" s="239"/>
      <c r="J112" s="138"/>
    </row>
    <row r="113" spans="1:10" ht="12.75" customHeight="1">
      <c r="A113" s="103"/>
      <c r="B113" s="239"/>
      <c r="C113" s="239"/>
      <c r="D113" s="239"/>
      <c r="E113" s="239"/>
      <c r="F113" s="239"/>
      <c r="G113" s="239"/>
      <c r="H113" s="239"/>
      <c r="I113" s="239"/>
      <c r="J113" s="138"/>
    </row>
    <row r="114" spans="1:10" ht="12.75" customHeight="1">
      <c r="A114" s="103"/>
      <c r="B114" s="138"/>
      <c r="C114" s="138"/>
      <c r="D114" s="138"/>
      <c r="E114" s="138"/>
      <c r="F114" s="138"/>
      <c r="G114" s="138"/>
      <c r="H114" s="138"/>
      <c r="I114" s="138"/>
      <c r="J114" s="138"/>
    </row>
    <row r="115" spans="1:10" ht="12.75" customHeight="1">
      <c r="A115" s="103"/>
      <c r="B115" s="187" t="s">
        <v>2</v>
      </c>
      <c r="C115" s="80"/>
      <c r="D115" s="80"/>
      <c r="E115" s="87"/>
      <c r="F115" s="80"/>
      <c r="G115" s="80"/>
      <c r="H115" s="80"/>
      <c r="I115" s="80"/>
      <c r="J115" s="80"/>
    </row>
    <row r="116" spans="1:10" ht="12.75" customHeight="1">
      <c r="A116" s="103"/>
      <c r="C116" s="80"/>
      <c r="D116" s="80"/>
      <c r="E116" s="87"/>
      <c r="F116" s="80"/>
      <c r="G116" s="80"/>
      <c r="H116" s="80"/>
      <c r="I116" s="80"/>
      <c r="J116" s="80"/>
    </row>
    <row r="117" spans="1:10" ht="12.75" customHeight="1">
      <c r="A117" s="103" t="s">
        <v>20</v>
      </c>
      <c r="B117" s="79" t="s">
        <v>106</v>
      </c>
      <c r="C117" s="80"/>
      <c r="D117" s="80"/>
      <c r="E117" s="87"/>
      <c r="F117" s="80"/>
      <c r="G117" s="80"/>
      <c r="H117" s="80"/>
      <c r="I117" s="80"/>
      <c r="J117" s="80"/>
    </row>
    <row r="118" spans="1:10" ht="12.75" customHeight="1">
      <c r="A118" s="103"/>
      <c r="B118" s="87"/>
      <c r="C118" s="80"/>
      <c r="D118" s="80"/>
      <c r="E118" s="251" t="s">
        <v>119</v>
      </c>
      <c r="F118" s="251"/>
      <c r="G118" s="213"/>
      <c r="H118" s="251" t="s">
        <v>117</v>
      </c>
      <c r="I118" s="251"/>
      <c r="J118" s="212"/>
    </row>
    <row r="119" spans="1:10" ht="12.75" customHeight="1">
      <c r="A119" s="103"/>
      <c r="B119" s="80"/>
      <c r="C119" s="92"/>
      <c r="D119" s="92"/>
      <c r="E119" s="2" t="s">
        <v>161</v>
      </c>
      <c r="F119" s="2" t="s">
        <v>164</v>
      </c>
      <c r="G119" s="214"/>
      <c r="H119" s="2" t="s">
        <v>161</v>
      </c>
      <c r="I119" s="2" t="s">
        <v>164</v>
      </c>
      <c r="J119" s="2"/>
    </row>
    <row r="120" spans="1:10" ht="12.75" customHeight="1">
      <c r="A120" s="103"/>
      <c r="B120" s="80"/>
      <c r="C120" s="89"/>
      <c r="D120" s="89"/>
      <c r="E120" s="2" t="s">
        <v>162</v>
      </c>
      <c r="F120" s="2" t="s">
        <v>165</v>
      </c>
      <c r="G120" s="214"/>
      <c r="H120" s="2" t="s">
        <v>162</v>
      </c>
      <c r="I120" s="2" t="s">
        <v>165</v>
      </c>
      <c r="J120" s="2"/>
    </row>
    <row r="121" spans="1:10" ht="12.75" customHeight="1">
      <c r="A121" s="103"/>
      <c r="B121" s="87"/>
      <c r="C121" s="80"/>
      <c r="D121" s="80"/>
      <c r="E121" s="2" t="s">
        <v>163</v>
      </c>
      <c r="F121" s="2" t="s">
        <v>163</v>
      </c>
      <c r="G121" s="214"/>
      <c r="H121" s="2" t="s">
        <v>166</v>
      </c>
      <c r="I121" s="2" t="s">
        <v>167</v>
      </c>
      <c r="J121" s="2"/>
    </row>
    <row r="122" spans="1:10" ht="12.75" customHeight="1">
      <c r="A122" s="103"/>
      <c r="B122" s="80"/>
      <c r="C122" s="92"/>
      <c r="D122" s="92"/>
      <c r="E122" s="215">
        <f>E41</f>
        <v>39447</v>
      </c>
      <c r="F122" s="215">
        <f>F41</f>
        <v>39082</v>
      </c>
      <c r="G122" s="216"/>
      <c r="H122" s="215">
        <f>H41</f>
        <v>39447</v>
      </c>
      <c r="I122" s="215">
        <f>I41</f>
        <v>39082</v>
      </c>
      <c r="J122" s="215"/>
    </row>
    <row r="123" spans="1:10" ht="12.75" customHeight="1">
      <c r="A123" s="103"/>
      <c r="B123" s="80"/>
      <c r="C123" s="89"/>
      <c r="D123" s="89"/>
      <c r="E123" s="93"/>
      <c r="F123" s="93"/>
      <c r="H123" s="89"/>
      <c r="I123" s="89"/>
      <c r="J123" s="89"/>
    </row>
    <row r="124" spans="1:10" ht="12.75" customHeight="1">
      <c r="A124" s="103"/>
      <c r="B124" s="80" t="s">
        <v>184</v>
      </c>
      <c r="C124" s="92"/>
      <c r="D124" s="89"/>
      <c r="E124" s="107">
        <f>'Consolidated IS'!D33</f>
        <v>1725645</v>
      </c>
      <c r="F124" s="107">
        <f>'Consolidated IS'!E33</f>
        <v>1944821</v>
      </c>
      <c r="G124" s="96"/>
      <c r="H124" s="107">
        <f>'Consolidated IS'!G33</f>
        <v>7521773</v>
      </c>
      <c r="I124" s="107">
        <f>'Consolidated IS'!H33</f>
        <v>7234017</v>
      </c>
      <c r="J124" s="107"/>
    </row>
    <row r="125" spans="1:10" ht="12.75" customHeight="1">
      <c r="A125" s="103"/>
      <c r="B125" s="80"/>
      <c r="C125" s="89"/>
      <c r="D125" s="89"/>
      <c r="E125" s="93"/>
      <c r="F125" s="93"/>
      <c r="H125" s="89"/>
      <c r="I125" s="89"/>
      <c r="J125" s="89"/>
    </row>
    <row r="126" spans="1:10" ht="12.75" customHeight="1">
      <c r="A126" s="103"/>
      <c r="B126" s="95" t="s">
        <v>18</v>
      </c>
      <c r="C126" s="80"/>
      <c r="D126" s="80"/>
      <c r="E126" s="94">
        <f>Summary!C39</f>
        <v>230562907</v>
      </c>
      <c r="F126" s="94">
        <f>Summary!D39</f>
        <v>191666667</v>
      </c>
      <c r="H126" s="94">
        <f>Summary!F39</f>
        <v>209120287</v>
      </c>
      <c r="I126" s="94">
        <f>Summary!G39</f>
        <v>191666667</v>
      </c>
      <c r="J126" s="94"/>
    </row>
    <row r="127" spans="1:10" ht="12.75" customHeight="1">
      <c r="A127" s="103"/>
      <c r="B127" s="80"/>
      <c r="C127" s="80"/>
      <c r="D127" s="80"/>
      <c r="E127" s="94"/>
      <c r="F127" s="87"/>
      <c r="H127" s="94"/>
      <c r="I127" s="80"/>
      <c r="J127" s="80"/>
    </row>
    <row r="128" spans="1:10" ht="12.75" customHeight="1">
      <c r="A128" s="103"/>
      <c r="B128" s="218" t="s">
        <v>154</v>
      </c>
      <c r="C128" s="218"/>
      <c r="D128" s="218"/>
      <c r="E128" s="218"/>
      <c r="F128" s="87"/>
      <c r="H128" s="80"/>
      <c r="I128" s="80"/>
      <c r="J128" s="80"/>
    </row>
    <row r="129" spans="1:10" ht="12.75">
      <c r="A129" s="103"/>
      <c r="C129" s="219" t="s">
        <v>133</v>
      </c>
      <c r="D129" s="220"/>
      <c r="E129" s="220">
        <f>Summary!C41</f>
        <v>0.75</v>
      </c>
      <c r="F129" s="220">
        <f>Summary!D41</f>
        <v>1.01</v>
      </c>
      <c r="H129" s="220">
        <f>Summary!F41</f>
        <v>3.6</v>
      </c>
      <c r="I129" s="220">
        <f>Summary!G41</f>
        <v>3.77</v>
      </c>
      <c r="J129" s="220"/>
    </row>
    <row r="130" spans="1:10" ht="13.5" thickBot="1">
      <c r="A130" s="103"/>
      <c r="C130" s="219" t="s">
        <v>153</v>
      </c>
      <c r="D130" s="221"/>
      <c r="E130" s="222" t="s">
        <v>40</v>
      </c>
      <c r="F130" s="222" t="s">
        <v>40</v>
      </c>
      <c r="H130" s="222" t="s">
        <v>40</v>
      </c>
      <c r="I130" s="222" t="s">
        <v>40</v>
      </c>
      <c r="J130" s="221"/>
    </row>
    <row r="131" spans="1:10" ht="12.75">
      <c r="A131" s="103"/>
      <c r="B131" s="224"/>
      <c r="C131" s="80"/>
      <c r="D131" s="80"/>
      <c r="E131" s="99"/>
      <c r="F131" s="98"/>
      <c r="H131" s="97"/>
      <c r="I131" s="97"/>
      <c r="J131" s="100"/>
    </row>
    <row r="132" spans="1:10" ht="12.75">
      <c r="A132" s="103" t="s">
        <v>278</v>
      </c>
      <c r="B132" s="79" t="s">
        <v>21</v>
      </c>
      <c r="C132" s="80"/>
      <c r="D132" s="80"/>
      <c r="E132" s="101"/>
      <c r="F132" s="80"/>
      <c r="G132" s="80"/>
      <c r="H132" s="80"/>
      <c r="I132" s="80"/>
      <c r="J132" s="80"/>
    </row>
    <row r="133" ht="12.75">
      <c r="B133" s="3" t="s">
        <v>307</v>
      </c>
    </row>
  </sheetData>
  <mergeCells count="30">
    <mergeCell ref="B79:I80"/>
    <mergeCell ref="B26:I27"/>
    <mergeCell ref="H37:I37"/>
    <mergeCell ref="B46:I50"/>
    <mergeCell ref="B69:J69"/>
    <mergeCell ref="B66:I66"/>
    <mergeCell ref="E118:F118"/>
    <mergeCell ref="H118:I118"/>
    <mergeCell ref="B59:I59"/>
    <mergeCell ref="B107:I108"/>
    <mergeCell ref="B101:I102"/>
    <mergeCell ref="B67:J67"/>
    <mergeCell ref="B60:I60"/>
    <mergeCell ref="B111:I113"/>
    <mergeCell ref="I71:J71"/>
    <mergeCell ref="B62:I64"/>
    <mergeCell ref="B11:I15"/>
    <mergeCell ref="B22:I23"/>
    <mergeCell ref="B56:I56"/>
    <mergeCell ref="E37:F37"/>
    <mergeCell ref="B16:I19"/>
    <mergeCell ref="B32:I34"/>
    <mergeCell ref="B29:I30"/>
    <mergeCell ref="A6:I6"/>
    <mergeCell ref="B7:I8"/>
    <mergeCell ref="A1:I1"/>
    <mergeCell ref="A3:I3"/>
    <mergeCell ref="A4:I4"/>
    <mergeCell ref="A5:I5"/>
    <mergeCell ref="A2:I2"/>
  </mergeCells>
  <printOptions horizontalCentered="1"/>
  <pageMargins left="0.75" right="0.5" top="1" bottom="0.5" header="0.25" footer="0.17"/>
  <pageSetup horizontalDpi="300" verticalDpi="300" orientation="portrait" paperSize="9" scale="75" r:id="rId1"/>
  <rowBreaks count="2" manualBreakCount="2">
    <brk id="57" max="255" man="1"/>
    <brk id="10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Office 2003 Premium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Kok Seng Loong</dc:creator>
  <cp:keywords/>
  <dc:description/>
  <cp:lastModifiedBy>user</cp:lastModifiedBy>
  <cp:lastPrinted>2008-02-26T13:55:19Z</cp:lastPrinted>
  <dcterms:created xsi:type="dcterms:W3CDTF">2005-02-17T14:42:07Z</dcterms:created>
  <dcterms:modified xsi:type="dcterms:W3CDTF">2008-02-27T10:18:47Z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1246061447</vt:i4>
  </property>
  <property fmtid="{D5CDD505-2E9C-101B-9397-08002B2CF9AE}" pid="3" name="_EmailSubject">
    <vt:lpwstr>MQ Technology Berhad - Short/Long term borrowings</vt:lpwstr>
  </property>
  <property fmtid="{D5CDD505-2E9C-101B-9397-08002B2CF9AE}" pid="4" name="_AuthorEmail">
    <vt:lpwstr>eddyc@pc.jaring.my</vt:lpwstr>
  </property>
  <property fmtid="{D5CDD505-2E9C-101B-9397-08002B2CF9AE}" pid="5" name="_AuthorEmailDisplayName">
    <vt:lpwstr>Eddy Chan Wai Hun</vt:lpwstr>
  </property>
  <property fmtid="{D5CDD505-2E9C-101B-9397-08002B2CF9AE}" pid="6" name="_ReviewingToolsShownOnce">
    <vt:lpwstr/>
  </property>
</Properties>
</file>